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15300" windowHeight="9000" firstSheet="2" activeTab="2"/>
  </bookViews>
  <sheets>
    <sheet name="FOGLIO PROVA" sheetId="3" r:id="rId1"/>
    <sheet name="CONTEGGIDEF" sheetId="4" r:id="rId2"/>
    <sheet name="Bar" sheetId="9" r:id="rId3"/>
  </sheets>
  <definedNames>
    <definedName name="_xlnm.Print_Area" localSheetId="0">'FOGLIO PROVA'!$A$1:$BA$7</definedName>
  </definedNames>
  <calcPr calcId="125725"/>
</workbook>
</file>

<file path=xl/calcChain.xml><?xml version="1.0" encoding="utf-8"?>
<calcChain xmlns="http://schemas.openxmlformats.org/spreadsheetml/2006/main">
  <c r="L4" i="9"/>
  <c r="M4" s="1"/>
  <c r="H4"/>
  <c r="I4" s="1"/>
  <c r="D4"/>
  <c r="E4" s="1"/>
  <c r="AZ6" i="4" l="1"/>
  <c r="BA6" s="1"/>
  <c r="AY5"/>
  <c r="AY7" s="1"/>
  <c r="AX5"/>
  <c r="AX7" s="1"/>
  <c r="AZ4"/>
  <c r="BA4" s="1"/>
  <c r="AZ3"/>
  <c r="BA3" s="1"/>
  <c r="BD6"/>
  <c r="BE6" s="1"/>
  <c r="AU6"/>
  <c r="AT6"/>
  <c r="AR6"/>
  <c r="AS6" s="1"/>
  <c r="AO6"/>
  <c r="AN6"/>
  <c r="AJ6"/>
  <c r="AK6" s="1"/>
  <c r="AF6"/>
  <c r="AG6" s="1"/>
  <c r="AB6"/>
  <c r="AC6" s="1"/>
  <c r="X6"/>
  <c r="Y6" s="1"/>
  <c r="T6"/>
  <c r="U6" s="1"/>
  <c r="P6"/>
  <c r="Q6" s="1"/>
  <c r="L6"/>
  <c r="M6" s="1"/>
  <c r="H6"/>
  <c r="I6" s="1"/>
  <c r="D6"/>
  <c r="E6" s="1"/>
  <c r="BC5"/>
  <c r="BC7" s="1"/>
  <c r="BB5"/>
  <c r="BB7" s="1"/>
  <c r="AQ5"/>
  <c r="AQ7" s="1"/>
  <c r="AP5"/>
  <c r="AP7" s="1"/>
  <c r="AM5"/>
  <c r="AM7" s="1"/>
  <c r="AL5"/>
  <c r="AL7" s="1"/>
  <c r="AI5"/>
  <c r="AI7" s="1"/>
  <c r="AH5"/>
  <c r="AH7" s="1"/>
  <c r="AE5"/>
  <c r="AE7" s="1"/>
  <c r="AD5"/>
  <c r="AD7" s="1"/>
  <c r="AA5"/>
  <c r="AA7" s="1"/>
  <c r="Z5"/>
  <c r="Z7" s="1"/>
  <c r="W5"/>
  <c r="W7" s="1"/>
  <c r="V5"/>
  <c r="V7" s="1"/>
  <c r="S5"/>
  <c r="S7" s="1"/>
  <c r="R5"/>
  <c r="R7" s="1"/>
  <c r="O5"/>
  <c r="O7" s="1"/>
  <c r="N5"/>
  <c r="N7" s="1"/>
  <c r="K5"/>
  <c r="K7" s="1"/>
  <c r="J5"/>
  <c r="J7" s="1"/>
  <c r="G5"/>
  <c r="G7" s="1"/>
  <c r="F5"/>
  <c r="F7" s="1"/>
  <c r="C5"/>
  <c r="C7" s="1"/>
  <c r="B5"/>
  <c r="B7" s="1"/>
  <c r="BD4"/>
  <c r="BE4" s="1"/>
  <c r="AU4"/>
  <c r="AT4"/>
  <c r="AR4"/>
  <c r="AS4" s="1"/>
  <c r="AN4"/>
  <c r="AO4" s="1"/>
  <c r="AJ4"/>
  <c r="AK4" s="1"/>
  <c r="AF4"/>
  <c r="AG4" s="1"/>
  <c r="AB4"/>
  <c r="AC4" s="1"/>
  <c r="X4"/>
  <c r="Y4" s="1"/>
  <c r="T4"/>
  <c r="U4" s="1"/>
  <c r="P4"/>
  <c r="Q4" s="1"/>
  <c r="L4"/>
  <c r="M4" s="1"/>
  <c r="H4"/>
  <c r="I4" s="1"/>
  <c r="D4"/>
  <c r="E4" s="1"/>
  <c r="BD3"/>
  <c r="BE3" s="1"/>
  <c r="AU3"/>
  <c r="AT3"/>
  <c r="AT5" s="1"/>
  <c r="AT7" s="1"/>
  <c r="AR3"/>
  <c r="AS3" s="1"/>
  <c r="AN3"/>
  <c r="AO3" s="1"/>
  <c r="AJ3"/>
  <c r="AK3" s="1"/>
  <c r="AG3"/>
  <c r="AF3"/>
  <c r="AB3"/>
  <c r="AC3" s="1"/>
  <c r="Y3"/>
  <c r="X3"/>
  <c r="T3"/>
  <c r="U3" s="1"/>
  <c r="P3"/>
  <c r="Q3" s="1"/>
  <c r="L3"/>
  <c r="M3" s="1"/>
  <c r="I3"/>
  <c r="H3"/>
  <c r="D3"/>
  <c r="E3" s="1"/>
  <c r="Y4" i="3"/>
  <c r="Y5"/>
  <c r="Y6"/>
  <c r="AT6"/>
  <c r="AV6" s="1"/>
  <c r="AW6" s="1"/>
  <c r="AU6"/>
  <c r="AU4"/>
  <c r="AT4"/>
  <c r="AV4" s="1"/>
  <c r="AW4" s="1"/>
  <c r="AU3"/>
  <c r="AU5"/>
  <c r="AU7" s="1"/>
  <c r="AT3"/>
  <c r="AV3" s="1"/>
  <c r="AW3" s="1"/>
  <c r="AY7"/>
  <c r="AM7"/>
  <c r="AI7"/>
  <c r="R7"/>
  <c r="N7"/>
  <c r="B7"/>
  <c r="BA6"/>
  <c r="AZ6"/>
  <c r="AS6"/>
  <c r="AR6"/>
  <c r="AN6"/>
  <c r="AO6" s="1"/>
  <c r="AK6"/>
  <c r="AJ6"/>
  <c r="AG6"/>
  <c r="AF6"/>
  <c r="AC6"/>
  <c r="AB6"/>
  <c r="X6"/>
  <c r="T6"/>
  <c r="U6" s="1"/>
  <c r="Q6"/>
  <c r="P6"/>
  <c r="L6"/>
  <c r="M6" s="1"/>
  <c r="I6"/>
  <c r="H6"/>
  <c r="D6"/>
  <c r="E6" s="1"/>
  <c r="AY5"/>
  <c r="AX5"/>
  <c r="AZ5" s="1"/>
  <c r="BA5" s="1"/>
  <c r="AQ5"/>
  <c r="AQ7" s="1"/>
  <c r="AP5"/>
  <c r="AR5" s="1"/>
  <c r="AS5" s="1"/>
  <c r="AM5"/>
  <c r="AL5"/>
  <c r="AL7" s="1"/>
  <c r="AN7" s="1"/>
  <c r="AI5"/>
  <c r="AH5"/>
  <c r="AJ5" s="1"/>
  <c r="AK5" s="1"/>
  <c r="AE5"/>
  <c r="AE7" s="1"/>
  <c r="AD5"/>
  <c r="AF5" s="1"/>
  <c r="AG5" s="1"/>
  <c r="AA5"/>
  <c r="AA7" s="1"/>
  <c r="Z5"/>
  <c r="AB5" s="1"/>
  <c r="AC5" s="1"/>
  <c r="X5"/>
  <c r="W5"/>
  <c r="W7" s="1"/>
  <c r="V5"/>
  <c r="V7" s="1"/>
  <c r="U5"/>
  <c r="T5"/>
  <c r="S5"/>
  <c r="S7" s="1"/>
  <c r="R5"/>
  <c r="Q5"/>
  <c r="P5"/>
  <c r="O5"/>
  <c r="O7" s="1"/>
  <c r="N5"/>
  <c r="M5"/>
  <c r="L5"/>
  <c r="K5"/>
  <c r="K7" s="1"/>
  <c r="J5"/>
  <c r="J7" s="1"/>
  <c r="I5"/>
  <c r="H5"/>
  <c r="G5"/>
  <c r="G7" s="1"/>
  <c r="F5"/>
  <c r="F7" s="1"/>
  <c r="C5"/>
  <c r="C7" s="1"/>
  <c r="B5"/>
  <c r="BA4"/>
  <c r="AZ4"/>
  <c r="AS4"/>
  <c r="AR4"/>
  <c r="AN4"/>
  <c r="AO4" s="1"/>
  <c r="AK4"/>
  <c r="AJ4"/>
  <c r="AG4"/>
  <c r="AF4"/>
  <c r="AC4"/>
  <c r="AB4"/>
  <c r="X4"/>
  <c r="U4"/>
  <c r="T4"/>
  <c r="P4"/>
  <c r="Q4" s="1"/>
  <c r="M4"/>
  <c r="L4"/>
  <c r="H4"/>
  <c r="I4" s="1"/>
  <c r="E4"/>
  <c r="D4"/>
  <c r="AZ3"/>
  <c r="BA3" s="1"/>
  <c r="AS3"/>
  <c r="AR3"/>
  <c r="AN3"/>
  <c r="AO3" s="1"/>
  <c r="AK3"/>
  <c r="AJ3"/>
  <c r="AF3"/>
  <c r="AG3" s="1"/>
  <c r="AC3"/>
  <c r="AB3"/>
  <c r="X3"/>
  <c r="Y3" s="1"/>
  <c r="U3"/>
  <c r="T3"/>
  <c r="P3"/>
  <c r="Q3" s="1"/>
  <c r="M3"/>
  <c r="L3"/>
  <c r="H3"/>
  <c r="I3" s="1"/>
  <c r="E3"/>
  <c r="D3"/>
  <c r="D5" s="1"/>
  <c r="E5" s="1"/>
  <c r="AZ7" i="4" l="1"/>
  <c r="BA7" s="1"/>
  <c r="AZ5"/>
  <c r="BA5" s="1"/>
  <c r="AV4"/>
  <c r="AW4" s="1"/>
  <c r="AV6"/>
  <c r="AW6" s="1"/>
  <c r="AU5"/>
  <c r="AU7" s="1"/>
  <c r="AV7" s="1"/>
  <c r="AW7" s="1"/>
  <c r="L7"/>
  <c r="M7" s="1"/>
  <c r="AB7"/>
  <c r="AC7" s="1"/>
  <c r="BD7"/>
  <c r="BE7" s="1"/>
  <c r="D7"/>
  <c r="E7" s="1"/>
  <c r="T7"/>
  <c r="U7" s="1"/>
  <c r="AJ7"/>
  <c r="AK7" s="1"/>
  <c r="AV3"/>
  <c r="AW3" s="1"/>
  <c r="H7"/>
  <c r="I7" s="1"/>
  <c r="X7"/>
  <c r="Y7" s="1"/>
  <c r="AN7"/>
  <c r="AO7" s="1"/>
  <c r="AR7"/>
  <c r="AS7" s="1"/>
  <c r="P7"/>
  <c r="Q7" s="1"/>
  <c r="AF7"/>
  <c r="AG7" s="1"/>
  <c r="D5"/>
  <c r="E5" s="1"/>
  <c r="H5"/>
  <c r="I5" s="1"/>
  <c r="L5"/>
  <c r="M5" s="1"/>
  <c r="P5"/>
  <c r="Q5" s="1"/>
  <c r="T5"/>
  <c r="U5" s="1"/>
  <c r="X5"/>
  <c r="Y5" s="1"/>
  <c r="AB5"/>
  <c r="AC5" s="1"/>
  <c r="AF5"/>
  <c r="AG5" s="1"/>
  <c r="AJ5"/>
  <c r="AK5" s="1"/>
  <c r="AN5"/>
  <c r="AO5" s="1"/>
  <c r="AR5"/>
  <c r="AS5" s="1"/>
  <c r="BD5"/>
  <c r="BE5" s="1"/>
  <c r="T7" i="3"/>
  <c r="H7"/>
  <c r="L7"/>
  <c r="X7"/>
  <c r="P7"/>
  <c r="D7"/>
  <c r="Z7"/>
  <c r="AB7" s="1"/>
  <c r="AP7"/>
  <c r="AR7" s="1"/>
  <c r="AT5"/>
  <c r="AD7"/>
  <c r="AF7" s="1"/>
  <c r="AH7"/>
  <c r="AJ7" s="1"/>
  <c r="AX7"/>
  <c r="AZ7" s="1"/>
  <c r="AN5"/>
  <c r="AO5" s="1"/>
  <c r="AV5" i="4" l="1"/>
  <c r="AW5" s="1"/>
  <c r="AV5" i="3"/>
  <c r="AW5" s="1"/>
  <c r="AT7"/>
  <c r="AV7" s="1"/>
</calcChain>
</file>

<file path=xl/sharedStrings.xml><?xml version="1.0" encoding="utf-8"?>
<sst xmlns="http://schemas.openxmlformats.org/spreadsheetml/2006/main" count="107" uniqueCount="32">
  <si>
    <t>settore</t>
  </si>
  <si>
    <t>Alpignano</t>
  </si>
  <si>
    <t>saldo</t>
  </si>
  <si>
    <t>Zona Ovest</t>
  </si>
  <si>
    <t>%</t>
  </si>
  <si>
    <t xml:space="preserve">A. dettaglio in sede fissa </t>
  </si>
  <si>
    <t xml:space="preserve">E. Saldo totale (C+D) </t>
  </si>
  <si>
    <t>Buttigliera Alta</t>
  </si>
  <si>
    <t>Collegno</t>
  </si>
  <si>
    <t>Druento</t>
  </si>
  <si>
    <t>Grugliasco</t>
  </si>
  <si>
    <t>Pianezza</t>
  </si>
  <si>
    <t>Rivoli</t>
  </si>
  <si>
    <t>Rosta</t>
  </si>
  <si>
    <t>San Gillio</t>
  </si>
  <si>
    <t>Villarbasse</t>
  </si>
  <si>
    <t>B. ambulantato</t>
  </si>
  <si>
    <t>C. somma commercio (A+B)</t>
  </si>
  <si>
    <t>D. alloggio e somministrazione</t>
  </si>
  <si>
    <t>Venaria</t>
  </si>
  <si>
    <t xml:space="preserve">Provincia di Torino </t>
  </si>
  <si>
    <t>Torino città</t>
  </si>
  <si>
    <t xml:space="preserve">Torino e Provincia  </t>
  </si>
  <si>
    <t xml:space="preserve">Torino e provincia </t>
  </si>
  <si>
    <t>Saldo</t>
  </si>
  <si>
    <t>Piemonte</t>
  </si>
  <si>
    <t>Torino</t>
  </si>
  <si>
    <t>Bar</t>
  </si>
  <si>
    <t>Confronto 2025 su 2019</t>
  </si>
  <si>
    <t>Numero                                             imprese</t>
  </si>
  <si>
    <t>Ricchezza perduta                                      (in milioni di euro)</t>
  </si>
  <si>
    <t>Piemonte: imprese                                  per ogni 1.000 abitanti</t>
  </si>
</sst>
</file>

<file path=xl/styles.xml><?xml version="1.0" encoding="utf-8"?>
<styleSheet xmlns="http://schemas.openxmlformats.org/spreadsheetml/2006/main">
  <numFmts count="1">
    <numFmt numFmtId="164" formatCode="#,##0.0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1.5"/>
      <color rgb="FFFF0000"/>
      <name val="Calibri"/>
      <family val="2"/>
      <scheme val="minor"/>
    </font>
    <font>
      <sz val="11.5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.5"/>
      <color rgb="FF000000"/>
      <name val="Calibri"/>
      <family val="2"/>
    </font>
    <font>
      <b/>
      <sz val="11.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2" xfId="0" applyBorder="1"/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4" fillId="0" borderId="3" xfId="0" applyFont="1" applyBorder="1"/>
    <xf numFmtId="0" fontId="4" fillId="0" borderId="3" xfId="0" applyFont="1" applyFill="1" applyBorder="1"/>
    <xf numFmtId="0" fontId="3" fillId="0" borderId="20" xfId="0" applyFont="1" applyFill="1" applyBorder="1" applyAlignment="1">
      <alignment horizontal="center"/>
    </xf>
    <xf numFmtId="164" fontId="2" fillId="0" borderId="7" xfId="0" applyNumberFormat="1" applyFont="1" applyFill="1" applyBorder="1"/>
    <xf numFmtId="164" fontId="2" fillId="0" borderId="1" xfId="0" applyNumberFormat="1" applyFont="1" applyFill="1" applyBorder="1"/>
    <xf numFmtId="164" fontId="2" fillId="0" borderId="1" xfId="0" applyNumberFormat="1" applyFont="1" applyBorder="1"/>
    <xf numFmtId="164" fontId="2" fillId="0" borderId="8" xfId="0" applyNumberFormat="1" applyFont="1" applyBorder="1"/>
    <xf numFmtId="164" fontId="2" fillId="0" borderId="8" xfId="0" applyNumberFormat="1" applyFont="1" applyFill="1" applyBorder="1"/>
    <xf numFmtId="164" fontId="2" fillId="0" borderId="4" xfId="0" applyNumberFormat="1" applyFont="1" applyFill="1" applyBorder="1"/>
    <xf numFmtId="164" fontId="2" fillId="0" borderId="9" xfId="0" applyNumberFormat="1" applyFont="1" applyFill="1" applyBorder="1"/>
    <xf numFmtId="164" fontId="2" fillId="0" borderId="10" xfId="0" applyNumberFormat="1" applyFont="1" applyFill="1" applyBorder="1"/>
    <xf numFmtId="164" fontId="2" fillId="0" borderId="10" xfId="0" applyNumberFormat="1" applyFont="1" applyBorder="1"/>
    <xf numFmtId="164" fontId="2" fillId="0" borderId="11" xfId="0" applyNumberFormat="1" applyFont="1" applyBorder="1"/>
    <xf numFmtId="164" fontId="2" fillId="0" borderId="11" xfId="0" applyNumberFormat="1" applyFont="1" applyFill="1" applyBorder="1"/>
    <xf numFmtId="164" fontId="2" fillId="0" borderId="12" xfId="0" applyNumberFormat="1" applyFont="1" applyFill="1" applyBorder="1"/>
    <xf numFmtId="164" fontId="2" fillId="0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3" fillId="0" borderId="18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3" fillId="0" borderId="20" xfId="0" applyNumberFormat="1" applyFont="1" applyFill="1" applyBorder="1" applyAlignment="1">
      <alignment horizontal="center"/>
    </xf>
    <xf numFmtId="164" fontId="0" fillId="0" borderId="20" xfId="0" applyNumberFormat="1" applyFont="1" applyFill="1" applyBorder="1" applyAlignment="1">
      <alignment horizontal="center"/>
    </xf>
    <xf numFmtId="164" fontId="0" fillId="0" borderId="18" xfId="0" applyNumberFormat="1" applyFill="1" applyBorder="1" applyAlignment="1">
      <alignment horizontal="center"/>
    </xf>
    <xf numFmtId="1" fontId="2" fillId="0" borderId="16" xfId="0" applyNumberFormat="1" applyFont="1" applyFill="1" applyBorder="1" applyAlignment="1">
      <alignment horizontal="center"/>
    </xf>
    <xf numFmtId="1" fontId="2" fillId="0" borderId="17" xfId="0" applyNumberFormat="1" applyFont="1" applyFill="1" applyBorder="1" applyAlignment="1">
      <alignment horizontal="center"/>
    </xf>
    <xf numFmtId="1" fontId="2" fillId="0" borderId="19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1" fontId="2" fillId="0" borderId="24" xfId="0" applyNumberFormat="1" applyFont="1" applyFill="1" applyBorder="1" applyAlignment="1">
      <alignment horizontal="center"/>
    </xf>
    <xf numFmtId="1" fontId="5" fillId="4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 vertical="center"/>
    </xf>
    <xf numFmtId="164" fontId="10" fillId="0" borderId="25" xfId="0" applyNumberFormat="1" applyFont="1" applyFill="1" applyBorder="1" applyAlignment="1">
      <alignment horizontal="center" vertical="center"/>
    </xf>
    <xf numFmtId="164" fontId="10" fillId="0" borderId="4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25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25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8"/>
  <sheetViews>
    <sheetView zoomScale="67" zoomScaleNormal="67" workbookViewId="0">
      <selection sqref="A1:E7"/>
    </sheetView>
  </sheetViews>
  <sheetFormatPr defaultRowHeight="14.4"/>
  <cols>
    <col min="1" max="1" width="19.88671875" style="1" customWidth="1"/>
    <col min="2" max="2" width="4.88671875" style="1" customWidth="1"/>
    <col min="3" max="4" width="4.44140625" style="1" customWidth="1"/>
    <col min="5" max="5" width="4.33203125" style="1" customWidth="1"/>
    <col min="6" max="6" width="4.5546875" style="1" customWidth="1"/>
    <col min="7" max="7" width="4.21875" style="1" customWidth="1"/>
    <col min="8" max="8" width="4.109375" style="1" customWidth="1"/>
    <col min="9" max="9" width="3.88671875" style="1" customWidth="1"/>
    <col min="10" max="10" width="4.88671875" style="1" customWidth="1"/>
    <col min="11" max="11" width="4.77734375" style="1" customWidth="1"/>
    <col min="12" max="12" width="5" style="1" customWidth="1"/>
    <col min="13" max="13" width="4.33203125" style="1" customWidth="1"/>
    <col min="14" max="14" width="4.88671875" style="1" customWidth="1"/>
    <col min="15" max="15" width="4.44140625" style="1" customWidth="1"/>
    <col min="16" max="16" width="4.21875" style="1" customWidth="1"/>
    <col min="17" max="17" width="5" style="1" customWidth="1"/>
    <col min="18" max="18" width="6.21875" style="1" customWidth="1"/>
    <col min="19" max="20" width="5.21875" style="1" customWidth="1"/>
    <col min="21" max="21" width="5" style="1" customWidth="1"/>
    <col min="22" max="22" width="5.77734375" style="1" customWidth="1"/>
    <col min="23" max="24" width="5.21875" style="1" customWidth="1"/>
    <col min="25" max="25" width="4.21875" style="1" customWidth="1"/>
    <col min="26" max="26" width="5.5546875" style="1" customWidth="1"/>
    <col min="27" max="27" width="5.77734375" style="1" customWidth="1"/>
    <col min="28" max="28" width="5.109375" style="1" customWidth="1"/>
    <col min="29" max="29" width="5.33203125" style="1" customWidth="1"/>
    <col min="30" max="31" width="5.109375" style="1" customWidth="1"/>
    <col min="32" max="32" width="4.77734375" style="1" customWidth="1"/>
    <col min="33" max="33" width="5.88671875" style="1" customWidth="1"/>
    <col min="34" max="34" width="5" style="1" customWidth="1"/>
    <col min="35" max="35" width="5.109375" style="1" customWidth="1"/>
    <col min="36" max="36" width="4.21875" style="1" customWidth="1"/>
    <col min="37" max="38" width="5" style="1" customWidth="1"/>
    <col min="39" max="39" width="4.5546875" style="1" customWidth="1"/>
    <col min="40" max="40" width="5" style="1" customWidth="1"/>
    <col min="41" max="41" width="5.109375" style="1" customWidth="1"/>
    <col min="42" max="42" width="4.5546875" style="1" customWidth="1"/>
    <col min="43" max="43" width="4.44140625" style="1" customWidth="1"/>
    <col min="44" max="45" width="4.5546875" style="1" customWidth="1"/>
    <col min="46" max="46" width="6.88671875" style="1" customWidth="1"/>
    <col min="47" max="50" width="8.88671875" style="1"/>
    <col min="51" max="51" width="8.33203125" style="1" customWidth="1"/>
    <col min="52" max="16384" width="8.88671875" style="1"/>
  </cols>
  <sheetData>
    <row r="1" spans="1:54" ht="27" customHeight="1" thickBot="1">
      <c r="A1" s="51" t="s">
        <v>0</v>
      </c>
      <c r="B1" s="53" t="s">
        <v>1</v>
      </c>
      <c r="C1" s="54"/>
      <c r="D1" s="54"/>
      <c r="E1" s="55"/>
      <c r="F1" s="56" t="s">
        <v>7</v>
      </c>
      <c r="G1" s="49"/>
      <c r="H1" s="49"/>
      <c r="I1" s="50"/>
      <c r="J1" s="56" t="s">
        <v>8</v>
      </c>
      <c r="K1" s="49"/>
      <c r="L1" s="49"/>
      <c r="M1" s="50"/>
      <c r="N1" s="46" t="s">
        <v>9</v>
      </c>
      <c r="O1" s="47"/>
      <c r="P1" s="47"/>
      <c r="Q1" s="48"/>
      <c r="R1" s="46" t="s">
        <v>10</v>
      </c>
      <c r="S1" s="47"/>
      <c r="T1" s="47"/>
      <c r="U1" s="48"/>
      <c r="V1" s="46" t="s">
        <v>11</v>
      </c>
      <c r="W1" s="47"/>
      <c r="X1" s="47"/>
      <c r="Y1" s="48"/>
      <c r="Z1" s="46" t="s">
        <v>12</v>
      </c>
      <c r="AA1" s="47"/>
      <c r="AB1" s="47"/>
      <c r="AC1" s="48"/>
      <c r="AD1" s="46" t="s">
        <v>13</v>
      </c>
      <c r="AE1" s="47"/>
      <c r="AF1" s="47"/>
      <c r="AG1" s="48"/>
      <c r="AH1" s="46" t="s">
        <v>14</v>
      </c>
      <c r="AI1" s="47"/>
      <c r="AJ1" s="47"/>
      <c r="AK1" s="48"/>
      <c r="AL1" s="46" t="s">
        <v>19</v>
      </c>
      <c r="AM1" s="47"/>
      <c r="AN1" s="47"/>
      <c r="AO1" s="48"/>
      <c r="AP1" s="49" t="s">
        <v>15</v>
      </c>
      <c r="AQ1" s="49"/>
      <c r="AR1" s="49"/>
      <c r="AS1" s="50"/>
      <c r="AT1" s="46" t="s">
        <v>3</v>
      </c>
      <c r="AU1" s="47"/>
      <c r="AV1" s="47"/>
      <c r="AW1" s="48"/>
      <c r="AX1" s="46" t="s">
        <v>20</v>
      </c>
      <c r="AY1" s="47"/>
      <c r="AZ1" s="47"/>
      <c r="BA1" s="48"/>
      <c r="BB1" s="2"/>
    </row>
    <row r="2" spans="1:54" ht="31.8" customHeight="1">
      <c r="A2" s="52"/>
      <c r="B2" s="4">
        <v>2017</v>
      </c>
      <c r="C2" s="5">
        <v>2009</v>
      </c>
      <c r="D2" s="6" t="s">
        <v>2</v>
      </c>
      <c r="E2" s="7" t="s">
        <v>4</v>
      </c>
      <c r="F2" s="4">
        <v>2017</v>
      </c>
      <c r="G2" s="5">
        <v>2009</v>
      </c>
      <c r="H2" s="5" t="s">
        <v>2</v>
      </c>
      <c r="I2" s="8" t="s">
        <v>4</v>
      </c>
      <c r="J2" s="4">
        <v>2017</v>
      </c>
      <c r="K2" s="5">
        <v>2009</v>
      </c>
      <c r="L2" s="5" t="s">
        <v>2</v>
      </c>
      <c r="M2" s="8" t="s">
        <v>4</v>
      </c>
      <c r="N2" s="9">
        <v>2017</v>
      </c>
      <c r="O2" s="10">
        <v>2009</v>
      </c>
      <c r="P2" s="10" t="s">
        <v>2</v>
      </c>
      <c r="Q2" s="16" t="s">
        <v>4</v>
      </c>
      <c r="R2" s="9">
        <v>2017</v>
      </c>
      <c r="S2" s="10">
        <v>2009</v>
      </c>
      <c r="T2" s="10" t="s">
        <v>2</v>
      </c>
      <c r="U2" s="16" t="s">
        <v>4</v>
      </c>
      <c r="V2" s="9">
        <v>2017</v>
      </c>
      <c r="W2" s="11">
        <v>2009</v>
      </c>
      <c r="X2" s="10" t="s">
        <v>2</v>
      </c>
      <c r="Y2" s="16" t="s">
        <v>4</v>
      </c>
      <c r="Z2" s="9">
        <v>2017</v>
      </c>
      <c r="AA2" s="10">
        <v>2009</v>
      </c>
      <c r="AB2" s="10" t="s">
        <v>2</v>
      </c>
      <c r="AC2" s="16" t="s">
        <v>4</v>
      </c>
      <c r="AD2" s="9">
        <v>2017</v>
      </c>
      <c r="AE2" s="10">
        <v>2009</v>
      </c>
      <c r="AF2" s="10" t="s">
        <v>2</v>
      </c>
      <c r="AG2" s="16" t="s">
        <v>4</v>
      </c>
      <c r="AH2" s="9">
        <v>2017</v>
      </c>
      <c r="AI2" s="10">
        <v>2009</v>
      </c>
      <c r="AJ2" s="10" t="s">
        <v>2</v>
      </c>
      <c r="AK2" s="16" t="s">
        <v>4</v>
      </c>
      <c r="AL2" s="9">
        <v>2017</v>
      </c>
      <c r="AM2" s="10">
        <v>2009</v>
      </c>
      <c r="AN2" s="10" t="s">
        <v>2</v>
      </c>
      <c r="AO2" s="16" t="s">
        <v>4</v>
      </c>
      <c r="AP2" s="4">
        <v>2017</v>
      </c>
      <c r="AQ2" s="5">
        <v>2009</v>
      </c>
      <c r="AR2" s="5" t="s">
        <v>2</v>
      </c>
      <c r="AS2" s="8" t="s">
        <v>4</v>
      </c>
      <c r="AT2" s="9">
        <v>2017</v>
      </c>
      <c r="AU2" s="10">
        <v>2009</v>
      </c>
      <c r="AV2" s="10" t="s">
        <v>2</v>
      </c>
      <c r="AW2" s="12" t="s">
        <v>4</v>
      </c>
      <c r="AX2" s="9">
        <v>2017</v>
      </c>
      <c r="AY2" s="10">
        <v>2009</v>
      </c>
      <c r="AZ2" s="10" t="s">
        <v>2</v>
      </c>
      <c r="BA2" s="13" t="s">
        <v>4</v>
      </c>
      <c r="BB2" s="2"/>
    </row>
    <row r="3" spans="1:54">
      <c r="A3" s="14" t="s">
        <v>5</v>
      </c>
      <c r="B3" s="17">
        <v>104</v>
      </c>
      <c r="C3" s="18">
        <v>118</v>
      </c>
      <c r="D3" s="19">
        <f>SUM(B3-C3)</f>
        <v>-14</v>
      </c>
      <c r="E3" s="20">
        <f>SUM(D3/C3*100)</f>
        <v>-11.864406779661017</v>
      </c>
      <c r="F3" s="17">
        <v>45</v>
      </c>
      <c r="G3" s="18">
        <v>47</v>
      </c>
      <c r="H3" s="18">
        <f>SUM(F3-G3)</f>
        <v>-2</v>
      </c>
      <c r="I3" s="21">
        <f>SUM(H3/G3*100)</f>
        <v>-4.2553191489361701</v>
      </c>
      <c r="J3" s="17">
        <v>327</v>
      </c>
      <c r="K3" s="18">
        <v>374</v>
      </c>
      <c r="L3" s="18">
        <f>SUM(J3-K3)</f>
        <v>-47</v>
      </c>
      <c r="M3" s="21">
        <f>SUM(L3/K3*100)</f>
        <v>-12.566844919786096</v>
      </c>
      <c r="N3" s="17">
        <v>45</v>
      </c>
      <c r="O3" s="18">
        <v>46</v>
      </c>
      <c r="P3" s="18">
        <f>SUM(N3-O3)</f>
        <v>-1</v>
      </c>
      <c r="Q3" s="21">
        <f>SUM(P3/O3*100)</f>
        <v>-2.1739130434782608</v>
      </c>
      <c r="R3" s="17">
        <v>189</v>
      </c>
      <c r="S3" s="18">
        <v>201</v>
      </c>
      <c r="T3" s="18">
        <f>SUM(R3-S3)</f>
        <v>-12</v>
      </c>
      <c r="U3" s="21">
        <f>SUM(T3/S3*100)</f>
        <v>-5.9701492537313428</v>
      </c>
      <c r="V3" s="17">
        <v>90</v>
      </c>
      <c r="W3" s="22">
        <v>100</v>
      </c>
      <c r="X3" s="18">
        <f>SUM(V3-W3)</f>
        <v>-10</v>
      </c>
      <c r="Y3" s="21">
        <f>SUM(X3/W3*100)</f>
        <v>-10</v>
      </c>
      <c r="Z3" s="17">
        <v>389</v>
      </c>
      <c r="AA3" s="18">
        <v>461</v>
      </c>
      <c r="AB3" s="18">
        <f>SUM(Z3-AA3)</f>
        <v>-72</v>
      </c>
      <c r="AC3" s="21">
        <f>SUM(AB3/AA3*100)</f>
        <v>-15.61822125813449</v>
      </c>
      <c r="AD3" s="17">
        <v>18</v>
      </c>
      <c r="AE3" s="18">
        <v>24</v>
      </c>
      <c r="AF3" s="18">
        <f>SUM(AD3-AE3)</f>
        <v>-6</v>
      </c>
      <c r="AG3" s="21">
        <f>SUM(AF3/AE3*100)</f>
        <v>-25</v>
      </c>
      <c r="AH3" s="17">
        <v>10</v>
      </c>
      <c r="AI3" s="18">
        <v>14</v>
      </c>
      <c r="AJ3" s="18">
        <f>SUM(AH3-AI3)</f>
        <v>-4</v>
      </c>
      <c r="AK3" s="21">
        <f>SUM(AJ3/AI3*100)</f>
        <v>-28.571428571428569</v>
      </c>
      <c r="AL3" s="17">
        <v>204</v>
      </c>
      <c r="AM3" s="18">
        <v>238</v>
      </c>
      <c r="AN3" s="18">
        <f>SUM(AL3-AM3)</f>
        <v>-34</v>
      </c>
      <c r="AO3" s="21">
        <f>SUM(AN3/AM3*100)</f>
        <v>-14.285714285714285</v>
      </c>
      <c r="AP3" s="17">
        <v>20</v>
      </c>
      <c r="AQ3" s="18">
        <v>15</v>
      </c>
      <c r="AR3" s="18">
        <f>SUM(AP3-AQ3)</f>
        <v>5</v>
      </c>
      <c r="AS3" s="21">
        <f>SUM(AR3/AQ3*100)</f>
        <v>33.333333333333329</v>
      </c>
      <c r="AT3" s="17">
        <f>SUM(B3+F3+J3+N3+R3+V3+Z3+AD3+AH3+AL3+AP3)</f>
        <v>1441</v>
      </c>
      <c r="AU3" s="18">
        <f>SUM(C3+G3+K3+O3+S3+W3+AA3+AE3+AI3+AM3+AQ3)</f>
        <v>1638</v>
      </c>
      <c r="AV3" s="18">
        <f>SUM(AT3-AU3)</f>
        <v>-197</v>
      </c>
      <c r="AW3" s="21">
        <f>SUM(AV3/AU3*100)</f>
        <v>-12.026862026862027</v>
      </c>
      <c r="AX3" s="17">
        <v>19787</v>
      </c>
      <c r="AY3" s="18">
        <v>22047</v>
      </c>
      <c r="AZ3" s="18">
        <f>SUM(AX3-AY3)</f>
        <v>-2260</v>
      </c>
      <c r="BA3" s="21">
        <f>SUM(AZ3/AY3*100)</f>
        <v>-10.250827777021817</v>
      </c>
      <c r="BB3" s="2"/>
    </row>
    <row r="4" spans="1:54">
      <c r="A4" s="15" t="s">
        <v>16</v>
      </c>
      <c r="B4" s="17">
        <v>44</v>
      </c>
      <c r="C4" s="18">
        <v>65</v>
      </c>
      <c r="D4" s="19">
        <f>SUM(B4-C4)</f>
        <v>-21</v>
      </c>
      <c r="E4" s="20">
        <f t="shared" ref="E4:E6" si="0">SUM(D4/C4*100)</f>
        <v>-32.307692307692307</v>
      </c>
      <c r="F4" s="17">
        <v>19</v>
      </c>
      <c r="G4" s="18">
        <v>17</v>
      </c>
      <c r="H4" s="18">
        <f>SUM(F4-G4)</f>
        <v>2</v>
      </c>
      <c r="I4" s="21">
        <f t="shared" ref="I4:I6" si="1">SUM(H4/G4*100)</f>
        <v>11.76470588235294</v>
      </c>
      <c r="J4" s="17">
        <v>163</v>
      </c>
      <c r="K4" s="18">
        <v>183</v>
      </c>
      <c r="L4" s="18">
        <f t="shared" ref="L4:L5" si="2">SUM(J4-K4)</f>
        <v>-20</v>
      </c>
      <c r="M4" s="21">
        <f t="shared" ref="M4:M6" si="3">SUM(L4/K4*100)</f>
        <v>-10.928961748633879</v>
      </c>
      <c r="N4" s="17">
        <v>27</v>
      </c>
      <c r="O4" s="18">
        <v>27</v>
      </c>
      <c r="P4" s="18">
        <f t="shared" ref="P4:P5" si="4">SUM(N4-O4)</f>
        <v>0</v>
      </c>
      <c r="Q4" s="21">
        <f t="shared" ref="Q4:Q6" si="5">SUM(P4/O4*100)</f>
        <v>0</v>
      </c>
      <c r="R4" s="17">
        <v>113</v>
      </c>
      <c r="S4" s="18">
        <v>130</v>
      </c>
      <c r="T4" s="18">
        <f t="shared" ref="T4:T5" si="6">SUM(R4-S4)</f>
        <v>-17</v>
      </c>
      <c r="U4" s="21">
        <f t="shared" ref="U4:U6" si="7">SUM(T4/S4*100)</f>
        <v>-13.076923076923078</v>
      </c>
      <c r="V4" s="17">
        <v>55</v>
      </c>
      <c r="W4" s="22">
        <v>53</v>
      </c>
      <c r="X4" s="18">
        <f t="shared" ref="X4:X5" si="8">SUM(V4-W4)</f>
        <v>2</v>
      </c>
      <c r="Y4" s="21">
        <f t="shared" ref="Y4:Y6" si="9">SUM(X4/W4*100)</f>
        <v>3.7735849056603774</v>
      </c>
      <c r="Z4" s="17">
        <v>148</v>
      </c>
      <c r="AA4" s="18">
        <v>192</v>
      </c>
      <c r="AB4" s="18">
        <f t="shared" ref="AB4:AB5" si="10">SUM(Z4-AA4)</f>
        <v>-44</v>
      </c>
      <c r="AC4" s="21">
        <f t="shared" ref="AC4:AC6" si="11">SUM(AB4/AA4*100)</f>
        <v>-22.916666666666664</v>
      </c>
      <c r="AD4" s="17">
        <v>26</v>
      </c>
      <c r="AE4" s="18">
        <v>25</v>
      </c>
      <c r="AF4" s="18">
        <f t="shared" ref="AF4:AF5" si="12">SUM(AD4-AE4)</f>
        <v>1</v>
      </c>
      <c r="AG4" s="21">
        <f t="shared" ref="AG4:AG6" si="13">SUM(AF4/AE4*100)</f>
        <v>4</v>
      </c>
      <c r="AH4" s="17">
        <v>11</v>
      </c>
      <c r="AI4" s="18">
        <v>8</v>
      </c>
      <c r="AJ4" s="18">
        <f t="shared" ref="AJ4:AJ5" si="14">SUM(AH4-AI4)</f>
        <v>3</v>
      </c>
      <c r="AK4" s="21">
        <f t="shared" ref="AK4:AK6" si="15">SUM(AJ4/AI4*100)</f>
        <v>37.5</v>
      </c>
      <c r="AL4" s="17">
        <v>155</v>
      </c>
      <c r="AM4" s="18">
        <v>153</v>
      </c>
      <c r="AN4" s="18">
        <f t="shared" ref="AN4:AN5" si="16">SUM(AL4-AM4)</f>
        <v>2</v>
      </c>
      <c r="AO4" s="21">
        <f t="shared" ref="AO4:AO6" si="17">SUM(AN4/AM4*100)</f>
        <v>1.3071895424836601</v>
      </c>
      <c r="AP4" s="17">
        <v>14</v>
      </c>
      <c r="AQ4" s="18">
        <v>5</v>
      </c>
      <c r="AR4" s="18">
        <f t="shared" ref="AR4:AR5" si="18">SUM(AP4-AQ4)</f>
        <v>9</v>
      </c>
      <c r="AS4" s="21">
        <f t="shared" ref="AS4:AS6" si="19">SUM(AR4/AQ4*100)</f>
        <v>180</v>
      </c>
      <c r="AT4" s="17">
        <f>SUM(B4+F4+J4+N4+R4+V4+Z4+AD4+AH4+AL4+AP4)</f>
        <v>775</v>
      </c>
      <c r="AU4" s="18">
        <f>SUM(C4+G4+K4+O4+S4+W4+AA4+AE4+AI4+AM4+AQ4)</f>
        <v>858</v>
      </c>
      <c r="AV4" s="18">
        <f>SUM(AT4-AU4)</f>
        <v>-83</v>
      </c>
      <c r="AW4" s="21">
        <f t="shared" ref="AW4:AW6" si="20">SUM(AV4/AU4*100)</f>
        <v>-9.6736596736596745</v>
      </c>
      <c r="AX4" s="17">
        <v>10082</v>
      </c>
      <c r="AY4" s="18">
        <v>11550</v>
      </c>
      <c r="AZ4" s="18">
        <f t="shared" ref="AZ4:AZ5" si="21">SUM(AX4-AY4)</f>
        <v>-1468</v>
      </c>
      <c r="BA4" s="21">
        <f t="shared" ref="BA4:BA6" si="22">SUM(AZ4/AY4*100)</f>
        <v>-12.70995670995671</v>
      </c>
      <c r="BB4" s="2"/>
    </row>
    <row r="5" spans="1:54">
      <c r="A5" s="15" t="s">
        <v>17</v>
      </c>
      <c r="B5" s="17">
        <f>SUM(B3+B4)</f>
        <v>148</v>
      </c>
      <c r="C5" s="18">
        <f>SUM(C3+C4)</f>
        <v>183</v>
      </c>
      <c r="D5" s="19">
        <f>SUM(D3+D4)</f>
        <v>-35</v>
      </c>
      <c r="E5" s="20">
        <f t="shared" si="0"/>
        <v>-19.125683060109289</v>
      </c>
      <c r="F5" s="17">
        <f>SUM(F3+F4)</f>
        <v>64</v>
      </c>
      <c r="G5" s="18">
        <f>SUM(G3+G4)</f>
        <v>64</v>
      </c>
      <c r="H5" s="18">
        <f>SUM(F5-G5)</f>
        <v>0</v>
      </c>
      <c r="I5" s="21">
        <f t="shared" si="1"/>
        <v>0</v>
      </c>
      <c r="J5" s="17">
        <f>SUM(J3+J4)</f>
        <v>490</v>
      </c>
      <c r="K5" s="18">
        <f>SUM(K3+K4)</f>
        <v>557</v>
      </c>
      <c r="L5" s="18">
        <f t="shared" si="2"/>
        <v>-67</v>
      </c>
      <c r="M5" s="21">
        <f t="shared" si="3"/>
        <v>-12.028725314183124</v>
      </c>
      <c r="N5" s="17">
        <f>SUM(N3+N4)</f>
        <v>72</v>
      </c>
      <c r="O5" s="18">
        <f>SUM(O3+O4)</f>
        <v>73</v>
      </c>
      <c r="P5" s="18">
        <f t="shared" si="4"/>
        <v>-1</v>
      </c>
      <c r="Q5" s="21">
        <f t="shared" si="5"/>
        <v>-1.3698630136986301</v>
      </c>
      <c r="R5" s="17">
        <f>SUM(R3+R4)</f>
        <v>302</v>
      </c>
      <c r="S5" s="18">
        <f>SUM(S3+S4)</f>
        <v>331</v>
      </c>
      <c r="T5" s="18">
        <f t="shared" si="6"/>
        <v>-29</v>
      </c>
      <c r="U5" s="21">
        <f t="shared" si="7"/>
        <v>-8.761329305135952</v>
      </c>
      <c r="V5" s="17">
        <f>SUM(V3+V4)</f>
        <v>145</v>
      </c>
      <c r="W5" s="22">
        <f>SUM(W3+W4)</f>
        <v>153</v>
      </c>
      <c r="X5" s="18">
        <f t="shared" si="8"/>
        <v>-8</v>
      </c>
      <c r="Y5" s="21">
        <f t="shared" si="9"/>
        <v>-5.2287581699346406</v>
      </c>
      <c r="Z5" s="17">
        <f>SUM(Z3+Z4)</f>
        <v>537</v>
      </c>
      <c r="AA5" s="18">
        <f>SUM(AA3+AA4)</f>
        <v>653</v>
      </c>
      <c r="AB5" s="18">
        <f t="shared" si="10"/>
        <v>-116</v>
      </c>
      <c r="AC5" s="21">
        <f t="shared" si="11"/>
        <v>-17.764165390505362</v>
      </c>
      <c r="AD5" s="17">
        <f>SUM(AD3+AD4)</f>
        <v>44</v>
      </c>
      <c r="AE5" s="18">
        <f>SUM(AE3+AE4)</f>
        <v>49</v>
      </c>
      <c r="AF5" s="18">
        <f t="shared" si="12"/>
        <v>-5</v>
      </c>
      <c r="AG5" s="21">
        <f t="shared" si="13"/>
        <v>-10.204081632653061</v>
      </c>
      <c r="AH5" s="17">
        <f>SUM(AH3+AH4)</f>
        <v>21</v>
      </c>
      <c r="AI5" s="18">
        <f>SUM(AI3+AI4)</f>
        <v>22</v>
      </c>
      <c r="AJ5" s="18">
        <f t="shared" si="14"/>
        <v>-1</v>
      </c>
      <c r="AK5" s="21">
        <f t="shared" si="15"/>
        <v>-4.5454545454545459</v>
      </c>
      <c r="AL5" s="17">
        <f>SUM(AL3+AL4)</f>
        <v>359</v>
      </c>
      <c r="AM5" s="18">
        <f>SUM(AM3+AM4)</f>
        <v>391</v>
      </c>
      <c r="AN5" s="18">
        <f t="shared" si="16"/>
        <v>-32</v>
      </c>
      <c r="AO5" s="21">
        <f t="shared" si="17"/>
        <v>-8.1841432225063944</v>
      </c>
      <c r="AP5" s="17">
        <f>SUM(AP3+AP4)</f>
        <v>34</v>
      </c>
      <c r="AQ5" s="18">
        <f>SUM(AQ3+AQ4)</f>
        <v>20</v>
      </c>
      <c r="AR5" s="18">
        <f t="shared" si="18"/>
        <v>14</v>
      </c>
      <c r="AS5" s="21">
        <f t="shared" si="19"/>
        <v>70</v>
      </c>
      <c r="AT5" s="17">
        <f>SUM(AT3:AT4)</f>
        <v>2216</v>
      </c>
      <c r="AU5" s="18">
        <f>SUM(AU3:AU4)</f>
        <v>2496</v>
      </c>
      <c r="AV5" s="18">
        <f>SUM(AT5-AU5)</f>
        <v>-280</v>
      </c>
      <c r="AW5" s="21">
        <f t="shared" si="20"/>
        <v>-11.217948717948719</v>
      </c>
      <c r="AX5" s="17">
        <f>SUM(AX3+AX4)</f>
        <v>29869</v>
      </c>
      <c r="AY5" s="18">
        <f>SUM(AY3+AY4)</f>
        <v>33597</v>
      </c>
      <c r="AZ5" s="18">
        <f t="shared" si="21"/>
        <v>-3728</v>
      </c>
      <c r="BA5" s="21">
        <f t="shared" si="22"/>
        <v>-11.096228829955056</v>
      </c>
      <c r="BB5" s="2"/>
    </row>
    <row r="6" spans="1:54">
      <c r="A6" s="15" t="s">
        <v>18</v>
      </c>
      <c r="B6" s="17">
        <v>60</v>
      </c>
      <c r="C6" s="18">
        <v>56</v>
      </c>
      <c r="D6" s="19">
        <f>SUM(B6-C6)</f>
        <v>4</v>
      </c>
      <c r="E6" s="20">
        <f t="shared" si="0"/>
        <v>7.1428571428571423</v>
      </c>
      <c r="F6" s="17">
        <v>26</v>
      </c>
      <c r="G6" s="18">
        <v>27</v>
      </c>
      <c r="H6" s="18">
        <f>SUM(F6-G6)</f>
        <v>-1</v>
      </c>
      <c r="I6" s="21">
        <f t="shared" si="1"/>
        <v>-3.7037037037037033</v>
      </c>
      <c r="J6" s="17">
        <v>243</v>
      </c>
      <c r="K6" s="18">
        <v>214</v>
      </c>
      <c r="L6" s="18">
        <f>SUM(J6-K6)</f>
        <v>29</v>
      </c>
      <c r="M6" s="21">
        <f t="shared" si="3"/>
        <v>13.551401869158877</v>
      </c>
      <c r="N6" s="17">
        <v>36</v>
      </c>
      <c r="O6" s="18">
        <v>34</v>
      </c>
      <c r="P6" s="18">
        <f>SUM(N6-O6)</f>
        <v>2</v>
      </c>
      <c r="Q6" s="21">
        <f t="shared" si="5"/>
        <v>5.8823529411764701</v>
      </c>
      <c r="R6" s="17">
        <v>165</v>
      </c>
      <c r="S6" s="18">
        <v>162</v>
      </c>
      <c r="T6" s="18">
        <f>SUM(R6-S6)</f>
        <v>3</v>
      </c>
      <c r="U6" s="21">
        <f t="shared" si="7"/>
        <v>1.8518518518518516</v>
      </c>
      <c r="V6" s="17">
        <v>61</v>
      </c>
      <c r="W6" s="22">
        <v>53</v>
      </c>
      <c r="X6" s="18">
        <f>SUM(V6-W6)</f>
        <v>8</v>
      </c>
      <c r="Y6" s="21">
        <f t="shared" si="9"/>
        <v>15.09433962264151</v>
      </c>
      <c r="Z6" s="17">
        <v>241</v>
      </c>
      <c r="AA6" s="18">
        <v>235</v>
      </c>
      <c r="AB6" s="18">
        <f>SUM(Z6-AA6)</f>
        <v>6</v>
      </c>
      <c r="AC6" s="21">
        <f t="shared" si="11"/>
        <v>2.5531914893617018</v>
      </c>
      <c r="AD6" s="17">
        <v>20</v>
      </c>
      <c r="AE6" s="18">
        <v>19</v>
      </c>
      <c r="AF6" s="18">
        <f>SUM(AD6-AE6)</f>
        <v>1</v>
      </c>
      <c r="AG6" s="21">
        <f t="shared" si="13"/>
        <v>5.2631578947368416</v>
      </c>
      <c r="AH6" s="17">
        <v>15</v>
      </c>
      <c r="AI6" s="18">
        <v>8</v>
      </c>
      <c r="AJ6" s="18">
        <f>SUM(AH6-AI6)</f>
        <v>7</v>
      </c>
      <c r="AK6" s="21">
        <f t="shared" si="15"/>
        <v>87.5</v>
      </c>
      <c r="AL6" s="17">
        <v>144</v>
      </c>
      <c r="AM6" s="18">
        <v>135</v>
      </c>
      <c r="AN6" s="18">
        <f>SUM(AL6-AM6)</f>
        <v>9</v>
      </c>
      <c r="AO6" s="21">
        <f t="shared" si="17"/>
        <v>6.666666666666667</v>
      </c>
      <c r="AP6" s="17">
        <v>7</v>
      </c>
      <c r="AQ6" s="18">
        <v>8</v>
      </c>
      <c r="AR6" s="18">
        <f>SUM(AP6-AQ6)</f>
        <v>-1</v>
      </c>
      <c r="AS6" s="21">
        <f t="shared" si="19"/>
        <v>-12.5</v>
      </c>
      <c r="AT6" s="17">
        <f>SUM(B6+F6+J6+N6+R6+V6+Z6+AD6+AH6+AL6+AP6)</f>
        <v>1018</v>
      </c>
      <c r="AU6" s="18">
        <f>SUM(C6+G6+K6+O6+S6+W6+AA6+AE6+AI6+AM6+AQ6)</f>
        <v>951</v>
      </c>
      <c r="AV6" s="18">
        <f>SUM(AT6-AU6)</f>
        <v>67</v>
      </c>
      <c r="AW6" s="21">
        <f t="shared" si="20"/>
        <v>7.0452155625657209</v>
      </c>
      <c r="AX6" s="17">
        <v>14690</v>
      </c>
      <c r="AY6" s="18">
        <v>13187</v>
      </c>
      <c r="AZ6" s="18">
        <f>SUM(AX6-AY6)</f>
        <v>1503</v>
      </c>
      <c r="BA6" s="21">
        <f t="shared" si="22"/>
        <v>11.397588534162432</v>
      </c>
      <c r="BB6" s="2"/>
    </row>
    <row r="7" spans="1:54" ht="15" thickBot="1">
      <c r="A7" s="15" t="s">
        <v>6</v>
      </c>
      <c r="B7" s="23">
        <f>B5+B6</f>
        <v>208</v>
      </c>
      <c r="C7" s="24">
        <f>SUM(C5:C6)</f>
        <v>239</v>
      </c>
      <c r="D7" s="25">
        <f t="shared" ref="D7" si="23">SUM(B7-C7)</f>
        <v>-31</v>
      </c>
      <c r="E7" s="26"/>
      <c r="F7" s="23">
        <f>F5+F6</f>
        <v>90</v>
      </c>
      <c r="G7" s="24">
        <f>SUM(G5:G6)</f>
        <v>91</v>
      </c>
      <c r="H7" s="24">
        <f t="shared" ref="H7" si="24">SUM(F7-G7)</f>
        <v>-1</v>
      </c>
      <c r="I7" s="27"/>
      <c r="J7" s="23">
        <f>J5+J6</f>
        <v>733</v>
      </c>
      <c r="K7" s="24">
        <f>SUM(K5:K6)</f>
        <v>771</v>
      </c>
      <c r="L7" s="24">
        <f t="shared" ref="L7" si="25">SUM(J7-K7)</f>
        <v>-38</v>
      </c>
      <c r="M7" s="27"/>
      <c r="N7" s="23">
        <f>N5+N6</f>
        <v>108</v>
      </c>
      <c r="O7" s="24">
        <f>SUM(O5:O6)</f>
        <v>107</v>
      </c>
      <c r="P7" s="24">
        <f t="shared" ref="P7" si="26">SUM(N7-O7)</f>
        <v>1</v>
      </c>
      <c r="Q7" s="27"/>
      <c r="R7" s="23">
        <f>R5+R6</f>
        <v>467</v>
      </c>
      <c r="S7" s="24">
        <f>SUM(S5:S6)</f>
        <v>493</v>
      </c>
      <c r="T7" s="24">
        <f t="shared" ref="T7" si="27">SUM(R7-S7)</f>
        <v>-26</v>
      </c>
      <c r="U7" s="27"/>
      <c r="V7" s="23">
        <f>V5+V6</f>
        <v>206</v>
      </c>
      <c r="W7" s="28">
        <f>SUM(W5:W6)</f>
        <v>206</v>
      </c>
      <c r="X7" s="24">
        <f t="shared" ref="X7" si="28">SUM(V7-W7)</f>
        <v>0</v>
      </c>
      <c r="Y7" s="27"/>
      <c r="Z7" s="23">
        <f>Z5+Z6</f>
        <v>778</v>
      </c>
      <c r="AA7" s="24">
        <f>SUM(AA5:AA6)</f>
        <v>888</v>
      </c>
      <c r="AB7" s="24">
        <f t="shared" ref="AB7" si="29">SUM(Z7-AA7)</f>
        <v>-110</v>
      </c>
      <c r="AC7" s="27"/>
      <c r="AD7" s="23">
        <f>AD5+AD6</f>
        <v>64</v>
      </c>
      <c r="AE7" s="24">
        <f>SUM(AE5:AE6)</f>
        <v>68</v>
      </c>
      <c r="AF7" s="24">
        <f t="shared" ref="AF7" si="30">SUM(AD7-AE7)</f>
        <v>-4</v>
      </c>
      <c r="AG7" s="27"/>
      <c r="AH7" s="23">
        <f>AH5+AH6</f>
        <v>36</v>
      </c>
      <c r="AI7" s="24">
        <f>SUM(AI5:AI6)</f>
        <v>30</v>
      </c>
      <c r="AJ7" s="24">
        <f t="shared" ref="AJ7" si="31">SUM(AH7-AI7)</f>
        <v>6</v>
      </c>
      <c r="AK7" s="27"/>
      <c r="AL7" s="23">
        <f>AL5+AL6</f>
        <v>503</v>
      </c>
      <c r="AM7" s="24">
        <f>SUM(AM5:AM6)</f>
        <v>526</v>
      </c>
      <c r="AN7" s="24">
        <f t="shared" ref="AN7" si="32">SUM(AL7-AM7)</f>
        <v>-23</v>
      </c>
      <c r="AO7" s="27"/>
      <c r="AP7" s="23">
        <f>AP5+AP6</f>
        <v>41</v>
      </c>
      <c r="AQ7" s="24">
        <f>SUM(AQ5:AQ6)</f>
        <v>28</v>
      </c>
      <c r="AR7" s="24">
        <f t="shared" ref="AR7" si="33">SUM(AP7-AQ7)</f>
        <v>13</v>
      </c>
      <c r="AS7" s="27"/>
      <c r="AT7" s="23">
        <f>SUM(AT5+AT6)</f>
        <v>3234</v>
      </c>
      <c r="AU7" s="24">
        <f>SUM(AU5+AU6)</f>
        <v>3447</v>
      </c>
      <c r="AV7" s="24">
        <f t="shared" ref="AV7" si="34">SUM(AT7-AU7)</f>
        <v>-213</v>
      </c>
      <c r="AW7" s="27"/>
      <c r="AX7" s="23">
        <f>AX5+AX6</f>
        <v>44559</v>
      </c>
      <c r="AY7" s="23">
        <f>SUM(AY5:AY6)</f>
        <v>46784</v>
      </c>
      <c r="AZ7" s="24">
        <f t="shared" ref="AZ7" si="35">SUM(AX7-AY7)</f>
        <v>-2225</v>
      </c>
      <c r="BA7" s="27"/>
      <c r="BB7" s="2"/>
    </row>
    <row r="8" spans="1:54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</sheetData>
  <mergeCells count="14">
    <mergeCell ref="R1:U1"/>
    <mergeCell ref="A1:A2"/>
    <mergeCell ref="B1:E1"/>
    <mergeCell ref="F1:I1"/>
    <mergeCell ref="J1:M1"/>
    <mergeCell ref="N1:Q1"/>
    <mergeCell ref="AT1:AW1"/>
    <mergeCell ref="AX1:BA1"/>
    <mergeCell ref="V1:Y1"/>
    <mergeCell ref="Z1:AC1"/>
    <mergeCell ref="AD1:AG1"/>
    <mergeCell ref="AH1:AK1"/>
    <mergeCell ref="AL1:AO1"/>
    <mergeCell ref="AP1:AS1"/>
  </mergeCells>
  <pageMargins left="0.39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F8"/>
  <sheetViews>
    <sheetView topLeftCell="W1" zoomScale="59" zoomScaleNormal="59" workbookViewId="0">
      <selection activeCell="AW22" sqref="AW22"/>
    </sheetView>
  </sheetViews>
  <sheetFormatPr defaultRowHeight="14.4"/>
  <cols>
    <col min="1" max="1" width="23.109375" style="1" customWidth="1"/>
    <col min="2" max="2" width="5.6640625" style="1" customWidth="1"/>
    <col min="3" max="3" width="5.21875" style="1" customWidth="1"/>
    <col min="4" max="4" width="5.77734375" style="1" customWidth="1"/>
    <col min="5" max="5" width="4.88671875" style="1" customWidth="1"/>
    <col min="6" max="6" width="5.33203125" style="1" customWidth="1"/>
    <col min="7" max="7" width="5" style="1" customWidth="1"/>
    <col min="8" max="8" width="5.6640625" style="1" customWidth="1"/>
    <col min="9" max="9" width="4.6640625" style="1" customWidth="1"/>
    <col min="10" max="10" width="4.88671875" style="1" customWidth="1"/>
    <col min="11" max="11" width="4.77734375" style="1" customWidth="1"/>
    <col min="12" max="12" width="4.88671875" style="1" customWidth="1"/>
    <col min="13" max="13" width="5.6640625" style="1" customWidth="1"/>
    <col min="14" max="14" width="4.88671875" style="1" customWidth="1"/>
    <col min="15" max="15" width="5.5546875" style="1" customWidth="1"/>
    <col min="16" max="16" width="4.21875" style="1" customWidth="1"/>
    <col min="17" max="17" width="4.33203125" style="1" customWidth="1"/>
    <col min="18" max="18" width="6.21875" style="1" customWidth="1"/>
    <col min="19" max="20" width="5.21875" style="1" customWidth="1"/>
    <col min="21" max="21" width="5" style="1" customWidth="1"/>
    <col min="22" max="22" width="5.77734375" style="1" customWidth="1"/>
    <col min="23" max="23" width="5.21875" style="1" customWidth="1"/>
    <col min="24" max="24" width="4.6640625" style="1" customWidth="1"/>
    <col min="25" max="25" width="4.21875" style="1" customWidth="1"/>
    <col min="26" max="26" width="5.5546875" style="1" customWidth="1"/>
    <col min="27" max="27" width="5.77734375" style="1" customWidth="1"/>
    <col min="28" max="28" width="5.109375" style="1" customWidth="1"/>
    <col min="29" max="29" width="5.33203125" style="1" customWidth="1"/>
    <col min="30" max="30" width="6" style="1" customWidth="1"/>
    <col min="31" max="31" width="5.44140625" style="1" customWidth="1"/>
    <col min="32" max="32" width="5" style="1" customWidth="1"/>
    <col min="33" max="34" width="5.88671875" style="1" customWidth="1"/>
    <col min="35" max="35" width="5.6640625" style="1" customWidth="1"/>
    <col min="36" max="36" width="4.21875" style="1" customWidth="1"/>
    <col min="37" max="37" width="5.77734375" style="1" customWidth="1"/>
    <col min="38" max="38" width="5" style="1" customWidth="1"/>
    <col min="39" max="39" width="5.6640625" style="1" customWidth="1"/>
    <col min="40" max="40" width="5.33203125" style="1" customWidth="1"/>
    <col min="41" max="41" width="5.44140625" style="1" customWidth="1"/>
    <col min="42" max="42" width="4.5546875" style="1" customWidth="1"/>
    <col min="43" max="43" width="5" style="1" customWidth="1"/>
    <col min="44" max="44" width="4.5546875" style="1" customWidth="1"/>
    <col min="45" max="45" width="4.88671875" style="1" customWidth="1"/>
    <col min="46" max="46" width="8.5546875" style="1" customWidth="1"/>
    <col min="47" max="47" width="8.88671875" style="1" customWidth="1"/>
    <col min="48" max="48" width="8.33203125" style="1" customWidth="1"/>
    <col min="49" max="49" width="7.21875" style="1" customWidth="1"/>
    <col min="50" max="51" width="8.109375" style="1" customWidth="1"/>
    <col min="52" max="52" width="8.5546875" style="1" customWidth="1"/>
    <col min="53" max="53" width="7.21875" style="1" customWidth="1"/>
    <col min="54" max="54" width="9.109375" style="1" customWidth="1"/>
    <col min="55" max="55" width="8.6640625" style="1" customWidth="1"/>
    <col min="56" max="56" width="7.5546875" style="1" customWidth="1"/>
    <col min="57" max="57" width="8.33203125" style="1" customWidth="1"/>
    <col min="58" max="16384" width="8.88671875" style="1"/>
  </cols>
  <sheetData>
    <row r="1" spans="1:58" ht="27" customHeight="1" thickBot="1">
      <c r="A1" s="51" t="s">
        <v>0</v>
      </c>
      <c r="B1" s="53" t="s">
        <v>1</v>
      </c>
      <c r="C1" s="54"/>
      <c r="D1" s="54"/>
      <c r="E1" s="55"/>
      <c r="F1" s="56" t="s">
        <v>7</v>
      </c>
      <c r="G1" s="49"/>
      <c r="H1" s="49"/>
      <c r="I1" s="50"/>
      <c r="J1" s="56" t="s">
        <v>8</v>
      </c>
      <c r="K1" s="49"/>
      <c r="L1" s="49"/>
      <c r="M1" s="50"/>
      <c r="N1" s="46" t="s">
        <v>9</v>
      </c>
      <c r="O1" s="47"/>
      <c r="P1" s="47"/>
      <c r="Q1" s="48"/>
      <c r="R1" s="46" t="s">
        <v>10</v>
      </c>
      <c r="S1" s="47"/>
      <c r="T1" s="47"/>
      <c r="U1" s="48"/>
      <c r="V1" s="46" t="s">
        <v>11</v>
      </c>
      <c r="W1" s="47"/>
      <c r="X1" s="47"/>
      <c r="Y1" s="48"/>
      <c r="Z1" s="46" t="s">
        <v>12</v>
      </c>
      <c r="AA1" s="47"/>
      <c r="AB1" s="47"/>
      <c r="AC1" s="48"/>
      <c r="AD1" s="46" t="s">
        <v>13</v>
      </c>
      <c r="AE1" s="47"/>
      <c r="AF1" s="47"/>
      <c r="AG1" s="48"/>
      <c r="AH1" s="46" t="s">
        <v>14</v>
      </c>
      <c r="AI1" s="47"/>
      <c r="AJ1" s="47"/>
      <c r="AK1" s="48"/>
      <c r="AL1" s="46" t="s">
        <v>19</v>
      </c>
      <c r="AM1" s="47"/>
      <c r="AN1" s="47"/>
      <c r="AO1" s="48"/>
      <c r="AP1" s="56" t="s">
        <v>15</v>
      </c>
      <c r="AQ1" s="49"/>
      <c r="AR1" s="49"/>
      <c r="AS1" s="50"/>
      <c r="AT1" s="46" t="s">
        <v>3</v>
      </c>
      <c r="AU1" s="47"/>
      <c r="AV1" s="47"/>
      <c r="AW1" s="48"/>
      <c r="AX1" s="46" t="s">
        <v>21</v>
      </c>
      <c r="AY1" s="47"/>
      <c r="AZ1" s="47"/>
      <c r="BA1" s="48"/>
      <c r="BB1" s="46" t="s">
        <v>22</v>
      </c>
      <c r="BC1" s="47"/>
      <c r="BD1" s="47"/>
      <c r="BE1" s="48"/>
      <c r="BF1" s="2"/>
    </row>
    <row r="2" spans="1:58" ht="31.8" customHeight="1">
      <c r="A2" s="52"/>
      <c r="B2" s="37">
        <v>2017</v>
      </c>
      <c r="C2" s="38">
        <v>2009</v>
      </c>
      <c r="D2" s="30" t="s">
        <v>2</v>
      </c>
      <c r="E2" s="31" t="s">
        <v>4</v>
      </c>
      <c r="F2" s="37">
        <v>2017</v>
      </c>
      <c r="G2" s="38">
        <v>2009</v>
      </c>
      <c r="H2" s="29" t="s">
        <v>2</v>
      </c>
      <c r="I2" s="32" t="s">
        <v>4</v>
      </c>
      <c r="J2" s="37">
        <v>2017</v>
      </c>
      <c r="K2" s="38">
        <v>2009</v>
      </c>
      <c r="L2" s="29" t="s">
        <v>2</v>
      </c>
      <c r="M2" s="32" t="s">
        <v>4</v>
      </c>
      <c r="N2" s="39">
        <v>2017</v>
      </c>
      <c r="O2" s="40">
        <v>2009</v>
      </c>
      <c r="P2" s="33" t="s">
        <v>2</v>
      </c>
      <c r="Q2" s="34" t="s">
        <v>4</v>
      </c>
      <c r="R2" s="39">
        <v>2017</v>
      </c>
      <c r="S2" s="40">
        <v>2009</v>
      </c>
      <c r="T2" s="33" t="s">
        <v>2</v>
      </c>
      <c r="U2" s="34" t="s">
        <v>4</v>
      </c>
      <c r="V2" s="39">
        <v>2017</v>
      </c>
      <c r="W2" s="41">
        <v>2009</v>
      </c>
      <c r="X2" s="33" t="s">
        <v>2</v>
      </c>
      <c r="Y2" s="34" t="s">
        <v>4</v>
      </c>
      <c r="Z2" s="39">
        <v>2017</v>
      </c>
      <c r="AA2" s="40">
        <v>2009</v>
      </c>
      <c r="AB2" s="33" t="s">
        <v>2</v>
      </c>
      <c r="AC2" s="34" t="s">
        <v>4</v>
      </c>
      <c r="AD2" s="39">
        <v>2017</v>
      </c>
      <c r="AE2" s="40">
        <v>2009</v>
      </c>
      <c r="AF2" s="33" t="s">
        <v>2</v>
      </c>
      <c r="AG2" s="34" t="s">
        <v>4</v>
      </c>
      <c r="AH2" s="39">
        <v>2017</v>
      </c>
      <c r="AI2" s="40">
        <v>2009</v>
      </c>
      <c r="AJ2" s="33" t="s">
        <v>2</v>
      </c>
      <c r="AK2" s="34" t="s">
        <v>4</v>
      </c>
      <c r="AL2" s="39">
        <v>2017</v>
      </c>
      <c r="AM2" s="40">
        <v>2009</v>
      </c>
      <c r="AN2" s="33" t="s">
        <v>2</v>
      </c>
      <c r="AO2" s="34" t="s">
        <v>4</v>
      </c>
      <c r="AP2" s="37">
        <v>2017</v>
      </c>
      <c r="AQ2" s="38">
        <v>2009</v>
      </c>
      <c r="AR2" s="29" t="s">
        <v>2</v>
      </c>
      <c r="AS2" s="32" t="s">
        <v>4</v>
      </c>
      <c r="AT2" s="39">
        <v>2017</v>
      </c>
      <c r="AU2" s="40">
        <v>2009</v>
      </c>
      <c r="AV2" s="33" t="s">
        <v>2</v>
      </c>
      <c r="AW2" s="35" t="s">
        <v>4</v>
      </c>
      <c r="AX2" s="39">
        <v>2017</v>
      </c>
      <c r="AY2" s="40">
        <v>2009</v>
      </c>
      <c r="AZ2" s="33" t="s">
        <v>2</v>
      </c>
      <c r="BA2" s="34" t="s">
        <v>4</v>
      </c>
      <c r="BB2" s="37">
        <v>2017</v>
      </c>
      <c r="BC2" s="38">
        <v>2009</v>
      </c>
      <c r="BD2" s="29" t="s">
        <v>2</v>
      </c>
      <c r="BE2" s="36" t="s">
        <v>4</v>
      </c>
      <c r="BF2" s="2"/>
    </row>
    <row r="3" spans="1:58">
      <c r="A3" s="14" t="s">
        <v>5</v>
      </c>
      <c r="B3" s="17">
        <v>104</v>
      </c>
      <c r="C3" s="18">
        <v>118</v>
      </c>
      <c r="D3" s="19">
        <f>SUM(B3-C3)</f>
        <v>-14</v>
      </c>
      <c r="E3" s="20">
        <f>SUM(D3/C3*100)</f>
        <v>-11.864406779661017</v>
      </c>
      <c r="F3" s="17">
        <v>45</v>
      </c>
      <c r="G3" s="18">
        <v>47</v>
      </c>
      <c r="H3" s="18">
        <f>SUM(F3-G3)</f>
        <v>-2</v>
      </c>
      <c r="I3" s="21">
        <f>SUM(H3/G3*100)</f>
        <v>-4.2553191489361701</v>
      </c>
      <c r="J3" s="17">
        <v>327</v>
      </c>
      <c r="K3" s="18">
        <v>374</v>
      </c>
      <c r="L3" s="18">
        <f>SUM(J3-K3)</f>
        <v>-47</v>
      </c>
      <c r="M3" s="21">
        <f>SUM(L3/K3*100)</f>
        <v>-12.566844919786096</v>
      </c>
      <c r="N3" s="17">
        <v>45</v>
      </c>
      <c r="O3" s="18">
        <v>46</v>
      </c>
      <c r="P3" s="18">
        <f>SUM(N3-O3)</f>
        <v>-1</v>
      </c>
      <c r="Q3" s="21">
        <f>SUM(P3/O3*100)</f>
        <v>-2.1739130434782608</v>
      </c>
      <c r="R3" s="17">
        <v>189</v>
      </c>
      <c r="S3" s="18">
        <v>201</v>
      </c>
      <c r="T3" s="18">
        <f>SUM(R3-S3)</f>
        <v>-12</v>
      </c>
      <c r="U3" s="21">
        <f>SUM(T3/S3*100)</f>
        <v>-5.9701492537313428</v>
      </c>
      <c r="V3" s="17">
        <v>90</v>
      </c>
      <c r="W3" s="22">
        <v>100</v>
      </c>
      <c r="X3" s="18">
        <f>SUM(V3-W3)</f>
        <v>-10</v>
      </c>
      <c r="Y3" s="21">
        <f>SUM(X3/W3*100)</f>
        <v>-10</v>
      </c>
      <c r="Z3" s="17">
        <v>389</v>
      </c>
      <c r="AA3" s="18">
        <v>461</v>
      </c>
      <c r="AB3" s="18">
        <f>SUM(Z3-AA3)</f>
        <v>-72</v>
      </c>
      <c r="AC3" s="21">
        <f>SUM(AB3/AA3*100)</f>
        <v>-15.61822125813449</v>
      </c>
      <c r="AD3" s="17">
        <v>18</v>
      </c>
      <c r="AE3" s="18">
        <v>24</v>
      </c>
      <c r="AF3" s="18">
        <f>SUM(AD3-AE3)</f>
        <v>-6</v>
      </c>
      <c r="AG3" s="21">
        <f>SUM(AF3/AE3*100)</f>
        <v>-25</v>
      </c>
      <c r="AH3" s="17">
        <v>10</v>
      </c>
      <c r="AI3" s="18">
        <v>14</v>
      </c>
      <c r="AJ3" s="18">
        <f>SUM(AH3-AI3)</f>
        <v>-4</v>
      </c>
      <c r="AK3" s="21">
        <f>SUM(AJ3/AI3*100)</f>
        <v>-28.571428571428569</v>
      </c>
      <c r="AL3" s="17">
        <v>204</v>
      </c>
      <c r="AM3" s="18">
        <v>238</v>
      </c>
      <c r="AN3" s="18">
        <f>SUM(AL3-AM3)</f>
        <v>-34</v>
      </c>
      <c r="AO3" s="21">
        <f>SUM(AN3/AM3*100)</f>
        <v>-14.285714285714285</v>
      </c>
      <c r="AP3" s="17">
        <v>20</v>
      </c>
      <c r="AQ3" s="18">
        <v>18</v>
      </c>
      <c r="AR3" s="18">
        <f>SUM(AP3-AQ3)</f>
        <v>2</v>
      </c>
      <c r="AS3" s="21">
        <f>SUM(AR3/AQ3*100)</f>
        <v>11.111111111111111</v>
      </c>
      <c r="AT3" s="17">
        <f>SUM(B3+F3+J3+N3+R3+V3+Z3+AD3+AH3+AL3+AP3)</f>
        <v>1441</v>
      </c>
      <c r="AU3" s="18">
        <f>SUM(C3+G3+K3+O3+S3+W3+AA3+AE3+AI3+AM3+AQ3)</f>
        <v>1641</v>
      </c>
      <c r="AV3" s="18">
        <f>SUM(AT3-AU3)</f>
        <v>-200</v>
      </c>
      <c r="AW3" s="21">
        <f>SUM(AV3/AU3*100)</f>
        <v>-12.187690432663011</v>
      </c>
      <c r="AX3" s="17">
        <v>9608</v>
      </c>
      <c r="AY3" s="18">
        <v>10746</v>
      </c>
      <c r="AZ3" s="18">
        <f>SUM(AX3-AY3)</f>
        <v>-1138</v>
      </c>
      <c r="BA3" s="21">
        <f>SUM(AZ3/AY3*100)</f>
        <v>-10.58998697189652</v>
      </c>
      <c r="BB3" s="17">
        <v>19787</v>
      </c>
      <c r="BC3" s="18">
        <v>22047</v>
      </c>
      <c r="BD3" s="18">
        <f>SUM(BB3-BC3)</f>
        <v>-2260</v>
      </c>
      <c r="BE3" s="21">
        <f>SUM(BD3/BC3*100)</f>
        <v>-10.250827777021817</v>
      </c>
      <c r="BF3" s="2"/>
    </row>
    <row r="4" spans="1:58">
      <c r="A4" s="15" t="s">
        <v>16</v>
      </c>
      <c r="B4" s="17">
        <v>44</v>
      </c>
      <c r="C4" s="18">
        <v>65</v>
      </c>
      <c r="D4" s="19">
        <f>SUM(B4-C4)</f>
        <v>-21</v>
      </c>
      <c r="E4" s="20">
        <f t="shared" ref="E4:E7" si="0">SUM(D4/C4*100)</f>
        <v>-32.307692307692307</v>
      </c>
      <c r="F4" s="17">
        <v>19</v>
      </c>
      <c r="G4" s="18">
        <v>17</v>
      </c>
      <c r="H4" s="18">
        <f>SUM(F4-G4)</f>
        <v>2</v>
      </c>
      <c r="I4" s="21">
        <f t="shared" ref="I4:I7" si="1">SUM(H4/G4*100)</f>
        <v>11.76470588235294</v>
      </c>
      <c r="J4" s="17">
        <v>163</v>
      </c>
      <c r="K4" s="18">
        <v>183</v>
      </c>
      <c r="L4" s="18">
        <f t="shared" ref="L4:L5" si="2">SUM(J4-K4)</f>
        <v>-20</v>
      </c>
      <c r="M4" s="21">
        <f t="shared" ref="M4:M7" si="3">SUM(L4/K4*100)</f>
        <v>-10.928961748633879</v>
      </c>
      <c r="N4" s="17">
        <v>27</v>
      </c>
      <c r="O4" s="18">
        <v>27</v>
      </c>
      <c r="P4" s="18">
        <f t="shared" ref="P4:P5" si="4">SUM(N4-O4)</f>
        <v>0</v>
      </c>
      <c r="Q4" s="21">
        <f t="shared" ref="Q4:Q7" si="5">SUM(P4/O4*100)</f>
        <v>0</v>
      </c>
      <c r="R4" s="17">
        <v>113</v>
      </c>
      <c r="S4" s="18">
        <v>130</v>
      </c>
      <c r="T4" s="18">
        <f t="shared" ref="T4:T5" si="6">SUM(R4-S4)</f>
        <v>-17</v>
      </c>
      <c r="U4" s="21">
        <f t="shared" ref="U4:U7" si="7">SUM(T4/S4*100)</f>
        <v>-13.076923076923078</v>
      </c>
      <c r="V4" s="17">
        <v>55</v>
      </c>
      <c r="W4" s="22">
        <v>53</v>
      </c>
      <c r="X4" s="18">
        <f t="shared" ref="X4:X5" si="8">SUM(V4-W4)</f>
        <v>2</v>
      </c>
      <c r="Y4" s="21">
        <f t="shared" ref="Y4:Y7" si="9">SUM(X4/W4*100)</f>
        <v>3.7735849056603774</v>
      </c>
      <c r="Z4" s="17">
        <v>148</v>
      </c>
      <c r="AA4" s="18">
        <v>192</v>
      </c>
      <c r="AB4" s="18">
        <f t="shared" ref="AB4:AB5" si="10">SUM(Z4-AA4)</f>
        <v>-44</v>
      </c>
      <c r="AC4" s="21">
        <f t="shared" ref="AC4:AC7" si="11">SUM(AB4/AA4*100)</f>
        <v>-22.916666666666664</v>
      </c>
      <c r="AD4" s="17">
        <v>26</v>
      </c>
      <c r="AE4" s="18">
        <v>25</v>
      </c>
      <c r="AF4" s="18">
        <f t="shared" ref="AF4:AF5" si="12">SUM(AD4-AE4)</f>
        <v>1</v>
      </c>
      <c r="AG4" s="21">
        <f t="shared" ref="AG4:AG7" si="13">SUM(AF4/AE4*100)</f>
        <v>4</v>
      </c>
      <c r="AH4" s="17">
        <v>11</v>
      </c>
      <c r="AI4" s="18">
        <v>8</v>
      </c>
      <c r="AJ4" s="18">
        <f t="shared" ref="AJ4:AJ5" si="14">SUM(AH4-AI4)</f>
        <v>3</v>
      </c>
      <c r="AK4" s="21">
        <f t="shared" ref="AK4:AK7" si="15">SUM(AJ4/AI4*100)</f>
        <v>37.5</v>
      </c>
      <c r="AL4" s="17">
        <v>155</v>
      </c>
      <c r="AM4" s="18">
        <v>153</v>
      </c>
      <c r="AN4" s="18">
        <f t="shared" ref="AN4:AN5" si="16">SUM(AL4-AM4)</f>
        <v>2</v>
      </c>
      <c r="AO4" s="21">
        <f t="shared" ref="AO4:AO7" si="17">SUM(AN4/AM4*100)</f>
        <v>1.3071895424836601</v>
      </c>
      <c r="AP4" s="17">
        <v>14</v>
      </c>
      <c r="AQ4" s="18">
        <v>17</v>
      </c>
      <c r="AR4" s="18">
        <f t="shared" ref="AR4:AR5" si="18">SUM(AP4-AQ4)</f>
        <v>-3</v>
      </c>
      <c r="AS4" s="21">
        <f t="shared" ref="AS4:AS7" si="19">SUM(AR4/AQ4*100)</f>
        <v>-17.647058823529413</v>
      </c>
      <c r="AT4" s="17">
        <f>SUM(B4+F4+J4+N4+R4+V4+Z4+AD4+AH4+AL4+AP4)</f>
        <v>775</v>
      </c>
      <c r="AU4" s="18">
        <f>SUM(C4+G4+K4+O4+S4+W4+AA4+AE4+AI4+AM4+AQ4)</f>
        <v>870</v>
      </c>
      <c r="AV4" s="18">
        <f>SUM(AT4-AU4)</f>
        <v>-95</v>
      </c>
      <c r="AW4" s="21">
        <f t="shared" ref="AW4:AW7" si="20">SUM(AV4/AU4*100)</f>
        <v>-10.919540229885058</v>
      </c>
      <c r="AX4" s="17">
        <v>5657</v>
      </c>
      <c r="AY4" s="18">
        <v>6680</v>
      </c>
      <c r="AZ4" s="18">
        <f t="shared" ref="AZ4:AZ5" si="21">SUM(AX4-AY4)</f>
        <v>-1023</v>
      </c>
      <c r="BA4" s="21">
        <f t="shared" ref="BA4:BA7" si="22">SUM(AZ4/AY4*100)</f>
        <v>-15.31437125748503</v>
      </c>
      <c r="BB4" s="17">
        <v>10082</v>
      </c>
      <c r="BC4" s="18">
        <v>11550</v>
      </c>
      <c r="BD4" s="18">
        <f t="shared" ref="BD4:BD5" si="23">SUM(BB4-BC4)</f>
        <v>-1468</v>
      </c>
      <c r="BE4" s="21">
        <f t="shared" ref="BE4:BE7" si="24">SUM(BD4/BC4*100)</f>
        <v>-12.70995670995671</v>
      </c>
      <c r="BF4" s="2"/>
    </row>
    <row r="5" spans="1:58">
      <c r="A5" s="15" t="s">
        <v>17</v>
      </c>
      <c r="B5" s="17">
        <f>SUM(B3+B4)</f>
        <v>148</v>
      </c>
      <c r="C5" s="18">
        <f>SUM(C3+C4)</f>
        <v>183</v>
      </c>
      <c r="D5" s="19">
        <f>SUM(D3+D4)</f>
        <v>-35</v>
      </c>
      <c r="E5" s="20">
        <f t="shared" si="0"/>
        <v>-19.125683060109289</v>
      </c>
      <c r="F5" s="17">
        <f>SUM(F3+F4)</f>
        <v>64</v>
      </c>
      <c r="G5" s="18">
        <f>SUM(G3+G4)</f>
        <v>64</v>
      </c>
      <c r="H5" s="18">
        <f>SUM(F5-G5)</f>
        <v>0</v>
      </c>
      <c r="I5" s="21">
        <f t="shared" si="1"/>
        <v>0</v>
      </c>
      <c r="J5" s="17">
        <f>SUM(J3+J4)</f>
        <v>490</v>
      </c>
      <c r="K5" s="18">
        <f>SUM(K3+K4)</f>
        <v>557</v>
      </c>
      <c r="L5" s="18">
        <f t="shared" si="2"/>
        <v>-67</v>
      </c>
      <c r="M5" s="21">
        <f t="shared" si="3"/>
        <v>-12.028725314183124</v>
      </c>
      <c r="N5" s="17">
        <f>SUM(N3+N4)</f>
        <v>72</v>
      </c>
      <c r="O5" s="18">
        <f>SUM(O3+O4)</f>
        <v>73</v>
      </c>
      <c r="P5" s="18">
        <f t="shared" si="4"/>
        <v>-1</v>
      </c>
      <c r="Q5" s="21">
        <f t="shared" si="5"/>
        <v>-1.3698630136986301</v>
      </c>
      <c r="R5" s="17">
        <f>SUM(R3+R4)</f>
        <v>302</v>
      </c>
      <c r="S5" s="18">
        <f>SUM(S3+S4)</f>
        <v>331</v>
      </c>
      <c r="T5" s="18">
        <f t="shared" si="6"/>
        <v>-29</v>
      </c>
      <c r="U5" s="21">
        <f t="shared" si="7"/>
        <v>-8.761329305135952</v>
      </c>
      <c r="V5" s="17">
        <f>SUM(V3+V4)</f>
        <v>145</v>
      </c>
      <c r="W5" s="22">
        <f>SUM(W3+W4)</f>
        <v>153</v>
      </c>
      <c r="X5" s="18">
        <f t="shared" si="8"/>
        <v>-8</v>
      </c>
      <c r="Y5" s="21">
        <f t="shared" si="9"/>
        <v>-5.2287581699346406</v>
      </c>
      <c r="Z5" s="17">
        <f>SUM(Z3+Z4)</f>
        <v>537</v>
      </c>
      <c r="AA5" s="18">
        <f>SUM(AA3+AA4)</f>
        <v>653</v>
      </c>
      <c r="AB5" s="18">
        <f t="shared" si="10"/>
        <v>-116</v>
      </c>
      <c r="AC5" s="21">
        <f t="shared" si="11"/>
        <v>-17.764165390505362</v>
      </c>
      <c r="AD5" s="17">
        <f>SUM(AD3+AD4)</f>
        <v>44</v>
      </c>
      <c r="AE5" s="18">
        <f>SUM(AE3+AE4)</f>
        <v>49</v>
      </c>
      <c r="AF5" s="18">
        <f t="shared" si="12"/>
        <v>-5</v>
      </c>
      <c r="AG5" s="21">
        <f t="shared" si="13"/>
        <v>-10.204081632653061</v>
      </c>
      <c r="AH5" s="17">
        <f>SUM(AH3+AH4)</f>
        <v>21</v>
      </c>
      <c r="AI5" s="18">
        <f>SUM(AI3+AI4)</f>
        <v>22</v>
      </c>
      <c r="AJ5" s="18">
        <f t="shared" si="14"/>
        <v>-1</v>
      </c>
      <c r="AK5" s="21">
        <f t="shared" si="15"/>
        <v>-4.5454545454545459</v>
      </c>
      <c r="AL5" s="17">
        <f>SUM(AL3+AL4)</f>
        <v>359</v>
      </c>
      <c r="AM5" s="18">
        <f>SUM(AM3+AM4)</f>
        <v>391</v>
      </c>
      <c r="AN5" s="18">
        <f t="shared" si="16"/>
        <v>-32</v>
      </c>
      <c r="AO5" s="21">
        <f t="shared" si="17"/>
        <v>-8.1841432225063944</v>
      </c>
      <c r="AP5" s="17">
        <f>SUM(AP3+AP4)</f>
        <v>34</v>
      </c>
      <c r="AQ5" s="18">
        <f>SUM(AQ3+AQ4)</f>
        <v>35</v>
      </c>
      <c r="AR5" s="18">
        <f t="shared" si="18"/>
        <v>-1</v>
      </c>
      <c r="AS5" s="21">
        <f t="shared" si="19"/>
        <v>-2.8571428571428572</v>
      </c>
      <c r="AT5" s="17">
        <f>SUM(AT3:AT4)</f>
        <v>2216</v>
      </c>
      <c r="AU5" s="18">
        <f>SUM(AU3:AU4)</f>
        <v>2511</v>
      </c>
      <c r="AV5" s="18">
        <f>SUM(AT5-AU5)</f>
        <v>-295</v>
      </c>
      <c r="AW5" s="21">
        <f t="shared" si="20"/>
        <v>-11.748307447232179</v>
      </c>
      <c r="AX5" s="17">
        <f>SUM(AX3+AX4)</f>
        <v>15265</v>
      </c>
      <c r="AY5" s="18">
        <f>SUM(AY3+AY4)</f>
        <v>17426</v>
      </c>
      <c r="AZ5" s="18">
        <f t="shared" si="21"/>
        <v>-2161</v>
      </c>
      <c r="BA5" s="21">
        <f t="shared" si="22"/>
        <v>-12.401009985079765</v>
      </c>
      <c r="BB5" s="17">
        <f>SUM(BB3+BB4)</f>
        <v>29869</v>
      </c>
      <c r="BC5" s="18">
        <f>SUM(BC3+BC4)</f>
        <v>33597</v>
      </c>
      <c r="BD5" s="18">
        <f t="shared" si="23"/>
        <v>-3728</v>
      </c>
      <c r="BE5" s="21">
        <f t="shared" si="24"/>
        <v>-11.096228829955056</v>
      </c>
      <c r="BF5" s="2"/>
    </row>
    <row r="6" spans="1:58">
      <c r="A6" s="15" t="s">
        <v>18</v>
      </c>
      <c r="B6" s="17">
        <v>60</v>
      </c>
      <c r="C6" s="18">
        <v>56</v>
      </c>
      <c r="D6" s="19">
        <f>SUM(B6-C6)</f>
        <v>4</v>
      </c>
      <c r="E6" s="20">
        <f t="shared" si="0"/>
        <v>7.1428571428571423</v>
      </c>
      <c r="F6" s="17">
        <v>26</v>
      </c>
      <c r="G6" s="18">
        <v>27</v>
      </c>
      <c r="H6" s="18">
        <f>SUM(F6-G6)</f>
        <v>-1</v>
      </c>
      <c r="I6" s="21">
        <f t="shared" si="1"/>
        <v>-3.7037037037037033</v>
      </c>
      <c r="J6" s="17">
        <v>243</v>
      </c>
      <c r="K6" s="18">
        <v>214</v>
      </c>
      <c r="L6" s="18">
        <f>SUM(J6-K6)</f>
        <v>29</v>
      </c>
      <c r="M6" s="21">
        <f t="shared" si="3"/>
        <v>13.551401869158877</v>
      </c>
      <c r="N6" s="17">
        <v>36</v>
      </c>
      <c r="O6" s="18">
        <v>34</v>
      </c>
      <c r="P6" s="18">
        <f>SUM(N6-O6)</f>
        <v>2</v>
      </c>
      <c r="Q6" s="21">
        <f t="shared" si="5"/>
        <v>5.8823529411764701</v>
      </c>
      <c r="R6" s="17">
        <v>165</v>
      </c>
      <c r="S6" s="18">
        <v>162</v>
      </c>
      <c r="T6" s="18">
        <f>SUM(R6-S6)</f>
        <v>3</v>
      </c>
      <c r="U6" s="21">
        <f t="shared" si="7"/>
        <v>1.8518518518518516</v>
      </c>
      <c r="V6" s="17">
        <v>61</v>
      </c>
      <c r="W6" s="22">
        <v>53</v>
      </c>
      <c r="X6" s="18">
        <f>SUM(V6-W6)</f>
        <v>8</v>
      </c>
      <c r="Y6" s="21">
        <f t="shared" si="9"/>
        <v>15.09433962264151</v>
      </c>
      <c r="Z6" s="17">
        <v>241</v>
      </c>
      <c r="AA6" s="18">
        <v>235</v>
      </c>
      <c r="AB6" s="18">
        <f>SUM(Z6-AA6)</f>
        <v>6</v>
      </c>
      <c r="AC6" s="21">
        <f t="shared" si="11"/>
        <v>2.5531914893617018</v>
      </c>
      <c r="AD6" s="17">
        <v>20</v>
      </c>
      <c r="AE6" s="18">
        <v>19</v>
      </c>
      <c r="AF6" s="18">
        <f>SUM(AD6-AE6)</f>
        <v>1</v>
      </c>
      <c r="AG6" s="21">
        <f t="shared" si="13"/>
        <v>5.2631578947368416</v>
      </c>
      <c r="AH6" s="17">
        <v>15</v>
      </c>
      <c r="AI6" s="18">
        <v>8</v>
      </c>
      <c r="AJ6" s="18">
        <f>SUM(AH6-AI6)</f>
        <v>7</v>
      </c>
      <c r="AK6" s="21">
        <f t="shared" si="15"/>
        <v>87.5</v>
      </c>
      <c r="AL6" s="17">
        <v>144</v>
      </c>
      <c r="AM6" s="18">
        <v>135</v>
      </c>
      <c r="AN6" s="18">
        <f>SUM(AL6-AM6)</f>
        <v>9</v>
      </c>
      <c r="AO6" s="21">
        <f t="shared" si="17"/>
        <v>6.666666666666667</v>
      </c>
      <c r="AP6" s="17">
        <v>7</v>
      </c>
      <c r="AQ6" s="18">
        <v>7</v>
      </c>
      <c r="AR6" s="18">
        <f>SUM(AP6-AQ6)</f>
        <v>0</v>
      </c>
      <c r="AS6" s="21">
        <f t="shared" si="19"/>
        <v>0</v>
      </c>
      <c r="AT6" s="17">
        <f>SUM(B6+F6+J6+N6+R6+V6+Z6+AD6+AH6+AL6+AP6)</f>
        <v>1018</v>
      </c>
      <c r="AU6" s="18">
        <f>SUM(C6+G6+K6+O6+S6+W6+AA6+AE6+AI6+AM6+AQ6)</f>
        <v>950</v>
      </c>
      <c r="AV6" s="18">
        <f>SUM(AT6-AU6)</f>
        <v>68</v>
      </c>
      <c r="AW6" s="21">
        <f t="shared" si="20"/>
        <v>7.1578947368421044</v>
      </c>
      <c r="AX6" s="17">
        <v>7723</v>
      </c>
      <c r="AY6" s="18">
        <v>6826</v>
      </c>
      <c r="AZ6" s="18">
        <f>SUM(AX6-AY6)</f>
        <v>897</v>
      </c>
      <c r="BA6" s="21">
        <f t="shared" si="22"/>
        <v>13.140931731614417</v>
      </c>
      <c r="BB6" s="17">
        <v>14690</v>
      </c>
      <c r="BC6" s="18">
        <v>13187</v>
      </c>
      <c r="BD6" s="18">
        <f>SUM(BB6-BC6)</f>
        <v>1503</v>
      </c>
      <c r="BE6" s="21">
        <f t="shared" si="24"/>
        <v>11.397588534162432</v>
      </c>
      <c r="BF6" s="2"/>
    </row>
    <row r="7" spans="1:58" ht="15" thickBot="1">
      <c r="A7" s="15" t="s">
        <v>6</v>
      </c>
      <c r="B7" s="23">
        <f>B5+B6</f>
        <v>208</v>
      </c>
      <c r="C7" s="24">
        <f>SUM(C5:C6)</f>
        <v>239</v>
      </c>
      <c r="D7" s="25">
        <f t="shared" ref="D7" si="25">SUM(B7-C7)</f>
        <v>-31</v>
      </c>
      <c r="E7" s="26">
        <f t="shared" si="0"/>
        <v>-12.97071129707113</v>
      </c>
      <c r="F7" s="23">
        <f>F5+F6</f>
        <v>90</v>
      </c>
      <c r="G7" s="24">
        <f>SUM(G5:G6)</f>
        <v>91</v>
      </c>
      <c r="H7" s="24">
        <f t="shared" ref="H7" si="26">SUM(F7-G7)</f>
        <v>-1</v>
      </c>
      <c r="I7" s="27">
        <f t="shared" si="1"/>
        <v>-1.098901098901099</v>
      </c>
      <c r="J7" s="23">
        <f>J5+J6</f>
        <v>733</v>
      </c>
      <c r="K7" s="24">
        <f>SUM(K5:K6)</f>
        <v>771</v>
      </c>
      <c r="L7" s="24">
        <f t="shared" ref="L7" si="27">SUM(J7-K7)</f>
        <v>-38</v>
      </c>
      <c r="M7" s="27">
        <f t="shared" si="3"/>
        <v>-4.9286640726329445</v>
      </c>
      <c r="N7" s="23">
        <f>N5+N6</f>
        <v>108</v>
      </c>
      <c r="O7" s="24">
        <f>SUM(O5:O6)</f>
        <v>107</v>
      </c>
      <c r="P7" s="24">
        <f t="shared" ref="P7" si="28">SUM(N7-O7)</f>
        <v>1</v>
      </c>
      <c r="Q7" s="27">
        <f t="shared" si="5"/>
        <v>0.93457943925233633</v>
      </c>
      <c r="R7" s="23">
        <f>R5+R6</f>
        <v>467</v>
      </c>
      <c r="S7" s="24">
        <f>SUM(S5:S6)</f>
        <v>493</v>
      </c>
      <c r="T7" s="24">
        <f t="shared" ref="T7" si="29">SUM(R7-S7)</f>
        <v>-26</v>
      </c>
      <c r="U7" s="27">
        <f t="shared" si="7"/>
        <v>-5.2738336713995944</v>
      </c>
      <c r="V7" s="23">
        <f>V5+V6</f>
        <v>206</v>
      </c>
      <c r="W7" s="28">
        <f>SUM(W5:W6)</f>
        <v>206</v>
      </c>
      <c r="X7" s="24">
        <f t="shared" ref="X7" si="30">SUM(V7-W7)</f>
        <v>0</v>
      </c>
      <c r="Y7" s="27">
        <f t="shared" si="9"/>
        <v>0</v>
      </c>
      <c r="Z7" s="23">
        <f>Z5+Z6</f>
        <v>778</v>
      </c>
      <c r="AA7" s="24">
        <f>SUM(AA5:AA6)</f>
        <v>888</v>
      </c>
      <c r="AB7" s="24">
        <f t="shared" ref="AB7" si="31">SUM(Z7-AA7)</f>
        <v>-110</v>
      </c>
      <c r="AC7" s="27">
        <f t="shared" si="11"/>
        <v>-12.387387387387387</v>
      </c>
      <c r="AD7" s="23">
        <f>AD5+AD6</f>
        <v>64</v>
      </c>
      <c r="AE7" s="24">
        <f>SUM(AE5:AE6)</f>
        <v>68</v>
      </c>
      <c r="AF7" s="24">
        <f t="shared" ref="AF7" si="32">SUM(AD7-AE7)</f>
        <v>-4</v>
      </c>
      <c r="AG7" s="27">
        <f t="shared" si="13"/>
        <v>-5.8823529411764701</v>
      </c>
      <c r="AH7" s="23">
        <f>AH5+AH6</f>
        <v>36</v>
      </c>
      <c r="AI7" s="24">
        <f>SUM(AI5:AI6)</f>
        <v>30</v>
      </c>
      <c r="AJ7" s="24">
        <f t="shared" ref="AJ7" si="33">SUM(AH7-AI7)</f>
        <v>6</v>
      </c>
      <c r="AK7" s="27">
        <f t="shared" si="15"/>
        <v>20</v>
      </c>
      <c r="AL7" s="23">
        <f>AL5+AL6</f>
        <v>503</v>
      </c>
      <c r="AM7" s="24">
        <f>SUM(AM5:AM6)</f>
        <v>526</v>
      </c>
      <c r="AN7" s="24">
        <f t="shared" ref="AN7" si="34">SUM(AL7-AM7)</f>
        <v>-23</v>
      </c>
      <c r="AO7" s="27">
        <f t="shared" si="17"/>
        <v>-4.3726235741444865</v>
      </c>
      <c r="AP7" s="23">
        <f>AP5+AP6</f>
        <v>41</v>
      </c>
      <c r="AQ7" s="24">
        <f>SUM(AQ5:AQ6)</f>
        <v>42</v>
      </c>
      <c r="AR7" s="24">
        <f t="shared" ref="AR7" si="35">SUM(AP7-AQ7)</f>
        <v>-1</v>
      </c>
      <c r="AS7" s="27">
        <f t="shared" si="19"/>
        <v>-2.3809523809523809</v>
      </c>
      <c r="AT7" s="23">
        <f>SUM(AT5+AT6)</f>
        <v>3234</v>
      </c>
      <c r="AU7" s="24">
        <f>SUM(AU5+AU6)</f>
        <v>3461</v>
      </c>
      <c r="AV7" s="24">
        <f t="shared" ref="AV7" si="36">SUM(AT7-AU7)</f>
        <v>-227</v>
      </c>
      <c r="AW7" s="27">
        <f t="shared" si="20"/>
        <v>-6.5587980352499287</v>
      </c>
      <c r="AX7" s="23">
        <f>AX5+AX6</f>
        <v>22988</v>
      </c>
      <c r="AY7" s="24">
        <f>SUM(AY5:AY6)</f>
        <v>24252</v>
      </c>
      <c r="AZ7" s="24">
        <f t="shared" ref="AZ7" si="37">SUM(AX7-AY7)</f>
        <v>-1264</v>
      </c>
      <c r="BA7" s="27">
        <f t="shared" si="22"/>
        <v>-5.2119412831931387</v>
      </c>
      <c r="BB7" s="23">
        <f>BB5+BB6</f>
        <v>44559</v>
      </c>
      <c r="BC7" s="23">
        <f>SUM(BC5:BC6)</f>
        <v>46784</v>
      </c>
      <c r="BD7" s="24">
        <f t="shared" ref="BD7" si="38">SUM(BB7-BC7)</f>
        <v>-2225</v>
      </c>
      <c r="BE7" s="27">
        <f t="shared" si="24"/>
        <v>-4.7558994528043774</v>
      </c>
      <c r="BF7" s="2"/>
    </row>
    <row r="8" spans="1:58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</row>
  </sheetData>
  <mergeCells count="15">
    <mergeCell ref="AT1:AW1"/>
    <mergeCell ref="BB1:BE1"/>
    <mergeCell ref="V1:Y1"/>
    <mergeCell ref="Z1:AC1"/>
    <mergeCell ref="AD1:AG1"/>
    <mergeCell ref="AH1:AK1"/>
    <mergeCell ref="AL1:AO1"/>
    <mergeCell ref="AP1:AS1"/>
    <mergeCell ref="AX1:BA1"/>
    <mergeCell ref="R1:U1"/>
    <mergeCell ref="A1:A2"/>
    <mergeCell ref="B1:E1"/>
    <mergeCell ref="F1:I1"/>
    <mergeCell ref="J1:M1"/>
    <mergeCell ref="N1:Q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Q17" sqref="Q17"/>
    </sheetView>
  </sheetViews>
  <sheetFormatPr defaultRowHeight="14.4"/>
  <cols>
    <col min="1" max="1" width="20.77734375" customWidth="1"/>
    <col min="2" max="13" width="7.33203125" customWidth="1"/>
  </cols>
  <sheetData>
    <row r="1" spans="1:13" ht="19.8">
      <c r="A1" s="57" t="s">
        <v>27</v>
      </c>
      <c r="B1" s="58" t="s">
        <v>28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17.399999999999999">
      <c r="A2" s="57"/>
      <c r="B2" s="59" t="s">
        <v>26</v>
      </c>
      <c r="C2" s="59"/>
      <c r="D2" s="59"/>
      <c r="E2" s="59"/>
      <c r="F2" s="60" t="s">
        <v>23</v>
      </c>
      <c r="G2" s="60"/>
      <c r="H2" s="60"/>
      <c r="I2" s="60"/>
      <c r="J2" s="60" t="s">
        <v>25</v>
      </c>
      <c r="K2" s="60"/>
      <c r="L2" s="60"/>
      <c r="M2" s="60"/>
    </row>
    <row r="3" spans="1:13" ht="15.6">
      <c r="A3" s="57"/>
      <c r="B3" s="43">
        <v>2025</v>
      </c>
      <c r="C3" s="43">
        <v>2019</v>
      </c>
      <c r="D3" s="44" t="s">
        <v>24</v>
      </c>
      <c r="E3" s="44" t="s">
        <v>4</v>
      </c>
      <c r="F3" s="42">
        <v>2025</v>
      </c>
      <c r="G3" s="42">
        <v>2019</v>
      </c>
      <c r="H3" s="45" t="s">
        <v>24</v>
      </c>
      <c r="I3" s="45" t="s">
        <v>4</v>
      </c>
      <c r="J3" s="42">
        <v>2025</v>
      </c>
      <c r="K3" s="42">
        <v>2019</v>
      </c>
      <c r="L3" s="45" t="s">
        <v>24</v>
      </c>
      <c r="M3" s="45" t="s">
        <v>4</v>
      </c>
    </row>
    <row r="4" spans="1:13" ht="30">
      <c r="A4" s="73" t="s">
        <v>29</v>
      </c>
      <c r="B4" s="76">
        <v>2958</v>
      </c>
      <c r="C4" s="76">
        <v>3465</v>
      </c>
      <c r="D4" s="61">
        <f>SUM(B4-C4)</f>
        <v>-507</v>
      </c>
      <c r="E4" s="62">
        <f>SUM(D4/C4*100)</f>
        <v>-14.632034632034632</v>
      </c>
      <c r="F4" s="76">
        <v>5312</v>
      </c>
      <c r="G4" s="76">
        <v>6205</v>
      </c>
      <c r="H4" s="63">
        <f>SUM(F4-G4)</f>
        <v>-893</v>
      </c>
      <c r="I4" s="64">
        <f>SUM(H4/G4*100)</f>
        <v>-14.391619661563254</v>
      </c>
      <c r="J4" s="76">
        <v>10184</v>
      </c>
      <c r="K4" s="76">
        <v>12099</v>
      </c>
      <c r="L4" s="63">
        <f>SUM(J4-K4)</f>
        <v>-1915</v>
      </c>
      <c r="M4" s="64">
        <f>SUM(L4/K4*100)</f>
        <v>-15.827754359864452</v>
      </c>
    </row>
    <row r="5" spans="1:13" ht="30">
      <c r="A5" s="73" t="s">
        <v>30</v>
      </c>
      <c r="B5" s="65">
        <v>-152.1</v>
      </c>
      <c r="C5" s="65"/>
      <c r="D5" s="65"/>
      <c r="E5" s="65"/>
      <c r="F5" s="66">
        <v>-267.89999999999998</v>
      </c>
      <c r="G5" s="66"/>
      <c r="H5" s="66"/>
      <c r="I5" s="66"/>
      <c r="J5" s="65">
        <v>-574.5</v>
      </c>
      <c r="K5" s="65"/>
      <c r="L5" s="65"/>
      <c r="M5" s="65"/>
    </row>
    <row r="6" spans="1:13" ht="15">
      <c r="A6" s="67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9"/>
    </row>
    <row r="7" spans="1:13" ht="15" customHeight="1">
      <c r="A7" s="74" t="s">
        <v>31</v>
      </c>
      <c r="B7" s="77">
        <v>2025</v>
      </c>
      <c r="C7" s="78"/>
      <c r="D7" s="78"/>
      <c r="E7" s="78"/>
      <c r="F7" s="78"/>
      <c r="G7" s="79"/>
      <c r="H7" s="80">
        <v>2019</v>
      </c>
      <c r="I7" s="81"/>
      <c r="J7" s="81"/>
      <c r="K7" s="81"/>
      <c r="L7" s="81"/>
      <c r="M7" s="82"/>
    </row>
    <row r="8" spans="1:13" ht="15" customHeight="1">
      <c r="A8" s="75"/>
      <c r="B8" s="70">
        <v>2.4</v>
      </c>
      <c r="C8" s="71"/>
      <c r="D8" s="71"/>
      <c r="E8" s="71"/>
      <c r="F8" s="71"/>
      <c r="G8" s="72"/>
      <c r="H8" s="70">
        <v>2.8</v>
      </c>
      <c r="I8" s="71"/>
      <c r="J8" s="71"/>
      <c r="K8" s="71"/>
      <c r="L8" s="71"/>
      <c r="M8" s="72"/>
    </row>
  </sheetData>
  <mergeCells count="14">
    <mergeCell ref="B8:G8"/>
    <mergeCell ref="H8:M8"/>
    <mergeCell ref="A7:A8"/>
    <mergeCell ref="B5:E5"/>
    <mergeCell ref="F5:I5"/>
    <mergeCell ref="J5:M5"/>
    <mergeCell ref="B7:G7"/>
    <mergeCell ref="H7:M7"/>
    <mergeCell ref="A6:M6"/>
    <mergeCell ref="A1:A3"/>
    <mergeCell ref="B1:M1"/>
    <mergeCell ref="B2:E2"/>
    <mergeCell ref="F2:I2"/>
    <mergeCell ref="J2:M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 PROVA</vt:lpstr>
      <vt:lpstr>CONTEGGIDEF</vt:lpstr>
      <vt:lpstr>Bar</vt:lpstr>
      <vt:lpstr>'FOGLIO PROVA'!Area_stampa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Bullio</dc:creator>
  <cp:lastModifiedBy>fariello</cp:lastModifiedBy>
  <cp:lastPrinted>2026-09-28T05:58:24Z</cp:lastPrinted>
  <dcterms:created xsi:type="dcterms:W3CDTF">2018-09-20T15:22:53Z</dcterms:created>
  <dcterms:modified xsi:type="dcterms:W3CDTF">2026-09-28T06:03:46Z</dcterms:modified>
</cp:coreProperties>
</file>